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codeName="ThisWorkbook" defaultThemeVersion="124226"/>
  <mc:AlternateContent xmlns:mc="http://schemas.openxmlformats.org/markup-compatibility/2006">
    <mc:Choice Requires="x15">
      <x15ac:absPath xmlns:x15ac="http://schemas.microsoft.com/office/spreadsheetml/2010/11/ac" url="\\10.81.10.2\marianna\19.院内書式\6.（資料D・E）予定される治験費用に関する資料\"/>
    </mc:Choice>
  </mc:AlternateContent>
  <xr:revisionPtr revIDLastSave="0" documentId="13_ncr:8001_{CA36A20A-0FBC-4379-8685-51C972FDD434}" xr6:coauthVersionLast="36" xr6:coauthVersionMax="47" xr10:uidLastSave="{00000000-0000-0000-0000-000000000000}"/>
  <bookViews>
    <workbookView xWindow="0" yWindow="0" windowWidth="23040" windowHeight="7764" tabRatio="861" activeTab="3" xr2:uid="{00000000-000D-0000-FFFF-FFFF00000000}"/>
  </bookViews>
  <sheets>
    <sheet name="資料D記入の注意" sheetId="28" r:id="rId1"/>
    <sheet name="投与期間早見表" sheetId="33" r:id="rId2"/>
    <sheet name="資料Ｄポイント算出表" sheetId="2" r:id="rId3"/>
    <sheet name="資料E治験費用算出表 (両面)　202504" sheetId="32" r:id="rId4"/>
  </sheets>
  <definedNames>
    <definedName name="_xlnm.Print_Area" localSheetId="2">資料Ｄポイント算出表!$A$1:$R$25</definedName>
    <definedName name="_xlnm.Print_Area" localSheetId="0">資料D記入の注意!$A$1:$C$14</definedName>
    <definedName name="_xlnm.Print_Area" localSheetId="3">'資料E治験費用算出表 (両面)　202504'!$A$1:$W$50</definedName>
  </definedNames>
  <calcPr calcId="191029"/>
</workbook>
</file>

<file path=xl/calcChain.xml><?xml version="1.0" encoding="utf-8"?>
<calcChain xmlns="http://schemas.openxmlformats.org/spreadsheetml/2006/main">
  <c r="U33" i="32" l="1"/>
  <c r="U32" i="32"/>
  <c r="U31" i="32"/>
  <c r="R37" i="32" l="1"/>
  <c r="R36" i="32"/>
  <c r="R16" i="32"/>
  <c r="R15" i="32"/>
  <c r="R25" i="32"/>
  <c r="Q20" i="2" l="1"/>
  <c r="Q16" i="32" l="1"/>
  <c r="N12" i="32" l="1"/>
  <c r="E5" i="32" l="1"/>
  <c r="M3" i="32" l="1"/>
  <c r="R41" i="32" l="1"/>
  <c r="R42" i="32" s="1"/>
  <c r="R28" i="32"/>
  <c r="R29" i="32" s="1"/>
  <c r="R30" i="32" s="1"/>
  <c r="Q26" i="32"/>
  <c r="Q27" i="32" s="1"/>
  <c r="Q28" i="32" s="1"/>
  <c r="Q29" i="32" s="1"/>
  <c r="Q30" i="32" s="1"/>
  <c r="U25" i="32"/>
  <c r="Q24" i="32"/>
  <c r="V19" i="32"/>
  <c r="V18" i="32"/>
  <c r="V17" i="32"/>
  <c r="V16" i="32"/>
  <c r="Q17" i="32"/>
  <c r="Q18" i="32" s="1"/>
  <c r="Q19" i="32" s="1"/>
  <c r="Q20" i="32" s="1"/>
  <c r="Q21" i="32" s="1"/>
  <c r="V15" i="32"/>
  <c r="E7" i="32"/>
  <c r="T28" i="32" s="1"/>
  <c r="E6" i="32"/>
  <c r="M4" i="32"/>
  <c r="Q31" i="32" l="1"/>
  <c r="Q32" i="32" s="1"/>
  <c r="Q33" i="32" s="1"/>
  <c r="Q34" i="32" s="1"/>
  <c r="Q35" i="32" s="1"/>
  <c r="Q36" i="32" s="1"/>
  <c r="Q37" i="32" s="1"/>
  <c r="V28" i="32"/>
  <c r="V29" i="32" s="1"/>
  <c r="V30" i="32" s="1"/>
  <c r="T31" i="32"/>
  <c r="T22" i="32"/>
  <c r="T25" i="32"/>
  <c r="U36" i="32"/>
  <c r="R20" i="32"/>
  <c r="T32" i="32"/>
  <c r="T33" i="32"/>
  <c r="Q38" i="32" l="1"/>
  <c r="U37" i="32"/>
  <c r="U38" i="32" s="1"/>
  <c r="V38" i="32" s="1"/>
  <c r="V36" i="32"/>
  <c r="V20" i="32"/>
  <c r="R21" i="32"/>
  <c r="V21" i="32" s="1"/>
  <c r="W43" i="32" l="1"/>
  <c r="U39" i="32"/>
  <c r="V37" i="32"/>
  <c r="E8" i="32"/>
  <c r="V39" i="32" l="1"/>
  <c r="V41" i="32" s="1"/>
  <c r="V42" i="32" s="1"/>
  <c r="U40" i="32"/>
  <c r="V40" i="32" s="1"/>
  <c r="R26" i="32"/>
  <c r="R27" i="32" s="1"/>
  <c r="R31" i="32"/>
  <c r="R33" i="32"/>
  <c r="V33" i="32" s="1"/>
  <c r="R32" i="32"/>
  <c r="V32" i="32" s="1"/>
  <c r="Q25" i="2"/>
  <c r="Q24" i="2"/>
  <c r="R22" i="32"/>
  <c r="R23" i="32" l="1"/>
  <c r="R24" i="32" s="1"/>
  <c r="V22" i="32"/>
  <c r="V31" i="32"/>
  <c r="V34" i="32" s="1"/>
  <c r="V35" i="32" s="1"/>
  <c r="R34" i="32"/>
  <c r="R35" i="32" s="1"/>
  <c r="V25" i="32"/>
  <c r="V26" i="32" s="1"/>
  <c r="V27" i="32" s="1"/>
  <c r="W45" i="32"/>
  <c r="W46" i="32" l="1"/>
  <c r="W44" i="32"/>
  <c r="V23" i="32"/>
  <c r="V24" i="32" l="1"/>
  <c r="W47" i="32" s="1"/>
  <c r="W48" i="3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横山 美恵子</author>
    <author>chiken</author>
    <author>Watanabe Tatsurou</author>
  </authors>
  <commentList>
    <comment ref="M2" authorId="0" shapeId="0" xr:uid="{00000000-0006-0000-0200-000001000000}">
      <text>
        <r>
          <rPr>
            <b/>
            <sz val="9"/>
            <color indexed="18"/>
            <rFont val="ＭＳ Ｐゴシック"/>
            <family val="3"/>
            <charset val="128"/>
          </rPr>
          <t>聖マリアンナ医科大学病院</t>
        </r>
        <r>
          <rPr>
            <sz val="9"/>
            <color indexed="18"/>
            <rFont val="ＭＳ Ｐゴシック"/>
            <family val="3"/>
            <charset val="128"/>
          </rPr>
          <t xml:space="preserve">
</t>
        </r>
        <r>
          <rPr>
            <b/>
            <sz val="9"/>
            <color indexed="18"/>
            <rFont val="ＭＳ Ｐゴシック"/>
            <family val="3"/>
            <charset val="128"/>
          </rPr>
          <t>聖マリアンナ医科大学横浜市西部病院
川崎市立多摩病院
聖マリアンナ医科大学東横病院</t>
        </r>
      </text>
    </comment>
    <comment ref="G3" authorId="1" shapeId="0" xr:uid="{00000000-0006-0000-0200-000002000000}">
      <text>
        <r>
          <rPr>
            <b/>
            <sz val="10"/>
            <color indexed="81"/>
            <rFont val="ＭＳ Ｐゴシック"/>
            <family val="3"/>
            <charset val="128"/>
          </rPr>
          <t>試験名を入力</t>
        </r>
      </text>
    </comment>
    <comment ref="K4" authorId="1" shapeId="0" xr:uid="{00000000-0006-0000-0200-000003000000}">
      <text>
        <r>
          <rPr>
            <b/>
            <sz val="10"/>
            <color indexed="81"/>
            <rFont val="ＭＳ Ｐゴシック"/>
            <family val="3"/>
            <charset val="128"/>
          </rPr>
          <t>責任医師名を入力</t>
        </r>
      </text>
    </comment>
    <comment ref="F6" authorId="2" shapeId="0" xr:uid="{00000000-0006-0000-0200-000004000000}">
      <text>
        <r>
          <rPr>
            <b/>
            <sz val="9"/>
            <color indexed="81"/>
            <rFont val="MS P ゴシック"/>
            <family val="3"/>
            <charset val="128"/>
          </rPr>
          <t>ポイントを選択する際は、別シートの「資料D記入の注意」をご確認ください。</t>
        </r>
      </text>
    </comment>
    <comment ref="N9" authorId="1" shapeId="0" xr:uid="{00000000-0006-0000-0200-000005000000}">
      <text>
        <r>
          <rPr>
            <b/>
            <sz val="10"/>
            <color indexed="81"/>
            <rFont val="ＭＳ Ｐゴシック"/>
            <family val="3"/>
            <charset val="128"/>
          </rPr>
          <t>以下、A～Kの各欄に</t>
        </r>
        <r>
          <rPr>
            <b/>
            <sz val="10"/>
            <color indexed="10"/>
            <rFont val="ＭＳ Ｐゴシック"/>
            <family val="3"/>
            <charset val="128"/>
          </rPr>
          <t xml:space="preserve">「数字のみ」
</t>
        </r>
        <r>
          <rPr>
            <b/>
            <sz val="10"/>
            <color indexed="8"/>
            <rFont val="ＭＳ Ｐゴシック"/>
            <family val="3"/>
            <charset val="128"/>
          </rPr>
          <t>入力してください</t>
        </r>
      </text>
    </comment>
    <comment ref="Q20" authorId="2" shapeId="0" xr:uid="{00000000-0006-0000-0200-000006000000}">
      <text>
        <r>
          <rPr>
            <b/>
            <sz val="9"/>
            <color indexed="81"/>
            <rFont val="MS P ゴシック"/>
            <family val="3"/>
            <charset val="128"/>
          </rPr>
          <t>ポイントの各項目は治験責任医師判断・確認が必須となります。（実臨床上での入院の有無等）</t>
        </r>
        <r>
          <rPr>
            <sz val="9"/>
            <color indexed="81"/>
            <rFont val="MS P ゴシック"/>
            <family val="3"/>
            <charset val="128"/>
          </rPr>
          <t xml:space="preserve">
</t>
        </r>
      </text>
    </comment>
    <comment ref="Q22" authorId="1" shapeId="0" xr:uid="{00000000-0006-0000-0200-000007000000}">
      <text>
        <r>
          <rPr>
            <b/>
            <sz val="10"/>
            <color indexed="8"/>
            <rFont val="ＭＳ Ｐゴシック"/>
            <family val="3"/>
            <charset val="128"/>
          </rPr>
          <t>症例数の</t>
        </r>
        <r>
          <rPr>
            <b/>
            <sz val="10"/>
            <color indexed="10"/>
            <rFont val="ＭＳ Ｐゴシック"/>
            <family val="3"/>
            <charset val="128"/>
          </rPr>
          <t>「数字のみ」</t>
        </r>
        <r>
          <rPr>
            <b/>
            <sz val="10"/>
            <color indexed="81"/>
            <rFont val="ＭＳ Ｐゴシック"/>
            <family val="3"/>
            <charset val="128"/>
          </rPr>
          <t xml:space="preserve">
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chiken</author>
    <author>Watanabe Tatsurou</author>
    <author>Kobayashi, Yuki [JANJP]</author>
    <author>渡邉　達朗</author>
  </authors>
  <commentList>
    <comment ref="G9" authorId="0" shapeId="0" xr:uid="{00000000-0006-0000-0300-000001000000}">
      <text>
        <r>
          <rPr>
            <sz val="10"/>
            <color indexed="81"/>
            <rFont val="ＭＳ Ｐゴシック"/>
            <family val="3"/>
            <charset val="128"/>
          </rPr>
          <t>支払い回数を</t>
        </r>
        <r>
          <rPr>
            <sz val="10"/>
            <color indexed="10"/>
            <rFont val="ＭＳ Ｐゴシック"/>
            <family val="3"/>
            <charset val="128"/>
          </rPr>
          <t>「数字のみ」</t>
        </r>
        <r>
          <rPr>
            <sz val="10"/>
            <color indexed="81"/>
            <rFont val="ＭＳ Ｐゴシック"/>
            <family val="3"/>
            <charset val="128"/>
          </rPr>
          <t>入力してください。
Visit回数と支払い回数が違う場合、又は違う可能性がある場合はその詳細を備考に記載してください。
以下赤枠内をご入力ください。</t>
        </r>
      </text>
    </comment>
    <comment ref="G10" authorId="0" shapeId="0" xr:uid="{00000000-0006-0000-0300-000002000000}">
      <text>
        <r>
          <rPr>
            <sz val="10"/>
            <color indexed="81"/>
            <rFont val="ＭＳ Ｐゴシック"/>
            <family val="3"/>
            <charset val="128"/>
          </rPr>
          <t>Visit回数を</t>
        </r>
        <r>
          <rPr>
            <sz val="10"/>
            <color indexed="10"/>
            <rFont val="ＭＳ Ｐゴシック"/>
            <family val="3"/>
            <charset val="128"/>
          </rPr>
          <t>「数字のみ」</t>
        </r>
        <r>
          <rPr>
            <sz val="10"/>
            <color indexed="81"/>
            <rFont val="ＭＳ Ｐゴシック"/>
            <family val="3"/>
            <charset val="128"/>
          </rPr>
          <t>入力してください</t>
        </r>
      </text>
    </comment>
    <comment ref="E11" authorId="1" shapeId="0" xr:uid="{00000000-0006-0000-0300-000004000000}">
      <text>
        <r>
          <rPr>
            <b/>
            <sz val="9"/>
            <color indexed="81"/>
            <rFont val="Century"/>
            <family val="1"/>
          </rPr>
          <t>Watanabe Tatsurou:</t>
        </r>
        <r>
          <rPr>
            <sz val="9"/>
            <color indexed="81"/>
            <rFont val="Century"/>
            <family val="1"/>
          </rPr>
          <t xml:space="preserve">
</t>
        </r>
        <r>
          <rPr>
            <sz val="12"/>
            <color indexed="81"/>
            <rFont val="Century"/>
            <family val="1"/>
          </rPr>
          <t>SMO</t>
        </r>
        <r>
          <rPr>
            <sz val="12"/>
            <color indexed="81"/>
            <rFont val="MS P ゴシック"/>
            <family val="3"/>
            <charset val="128"/>
          </rPr>
          <t>の</t>
        </r>
        <r>
          <rPr>
            <sz val="12"/>
            <color indexed="81"/>
            <rFont val="Century"/>
            <family val="1"/>
          </rPr>
          <t>CRC</t>
        </r>
        <r>
          <rPr>
            <sz val="12"/>
            <color indexed="81"/>
            <rFont val="MS P ゴシック"/>
            <family val="3"/>
            <charset val="128"/>
          </rPr>
          <t>が参入する場合は「有」となります。
院内</t>
        </r>
        <r>
          <rPr>
            <sz val="12"/>
            <color indexed="81"/>
            <rFont val="Century"/>
            <family val="1"/>
          </rPr>
          <t>CRC</t>
        </r>
        <r>
          <rPr>
            <sz val="12"/>
            <color indexed="81"/>
            <rFont val="MS P ゴシック"/>
            <family val="3"/>
            <charset val="128"/>
          </rPr>
          <t>の場合は「無」となります。
また、</t>
        </r>
        <r>
          <rPr>
            <b/>
            <sz val="12"/>
            <color indexed="10"/>
            <rFont val="MS P ゴシック"/>
            <family val="3"/>
            <charset val="128"/>
          </rPr>
          <t>当院では</t>
        </r>
        <r>
          <rPr>
            <b/>
            <u/>
            <sz val="12"/>
            <color indexed="10"/>
            <rFont val="MS P ゴシック"/>
            <family val="3"/>
            <charset val="128"/>
          </rPr>
          <t>ワークシート等の提供を前提としております</t>
        </r>
        <r>
          <rPr>
            <b/>
            <sz val="12"/>
            <color indexed="10"/>
            <rFont val="MS P ゴシック"/>
            <family val="3"/>
            <charset val="128"/>
          </rPr>
          <t>。</t>
        </r>
        <r>
          <rPr>
            <sz val="12"/>
            <color indexed="81"/>
            <rFont val="Century"/>
            <family val="1"/>
          </rPr>
          <t xml:space="preserve">
</t>
        </r>
        <r>
          <rPr>
            <sz val="12"/>
            <color indexed="81"/>
            <rFont val="MS P ゴシック"/>
            <family val="3"/>
            <charset val="128"/>
          </rPr>
          <t>提供が無い場合は費用についてご相談させていただきます。</t>
        </r>
      </text>
    </comment>
    <comment ref="I12" authorId="1" shapeId="0" xr:uid="{00000000-0006-0000-0300-000005000000}">
      <text>
        <r>
          <rPr>
            <sz val="11"/>
            <color indexed="81"/>
            <rFont val="MS P ゴシック"/>
            <family val="3"/>
            <charset val="128"/>
          </rPr>
          <t xml:space="preserve">契約締結の年月日と契約期間を
yyyy/mm
で入力してください。
終了については未定の場合は当該月の末日で入力してください。
例：終了が2018年5月の場合は
2018/5/30
</t>
        </r>
      </text>
    </comment>
    <comment ref="N12" authorId="2" shapeId="0" xr:uid="{00000000-0006-0000-0300-000006000000}">
      <text>
        <r>
          <rPr>
            <sz val="11"/>
            <color indexed="81"/>
            <rFont val="MS P ゴシック"/>
            <family val="3"/>
            <charset val="128"/>
          </rPr>
          <t>DATEDIFを使用して年月から算出した月数となります。
DATEDIFの計算方式の性質上、月数が前後することがあります。
単価に影響はないため、
ご確認の上</t>
        </r>
        <r>
          <rPr>
            <b/>
            <sz val="11"/>
            <color indexed="81"/>
            <rFont val="MS P ゴシック"/>
            <family val="3"/>
            <charset val="128"/>
          </rPr>
          <t>、数値に違いがある場合は、直接ご入力願います。</t>
        </r>
      </text>
    </comment>
    <comment ref="W14" authorId="1" shapeId="0" xr:uid="{00000000-0006-0000-0300-000007000000}">
      <text>
        <r>
          <rPr>
            <sz val="10"/>
            <color indexed="81"/>
            <rFont val="MS P ゴシック"/>
            <family val="3"/>
            <charset val="128"/>
          </rPr>
          <t>こちらの列の内容につきましては、変更しないようにお願いいたします。</t>
        </r>
      </text>
    </comment>
    <comment ref="I22" authorId="1" shapeId="0" xr:uid="{00000000-0006-0000-0300-000008000000}">
      <text>
        <r>
          <rPr>
            <sz val="11"/>
            <color indexed="81"/>
            <rFont val="MS P ゴシック"/>
            <family val="3"/>
            <charset val="128"/>
          </rPr>
          <t>資料B（インタビューシート）で、同意取得後、治験薬投与に至らなかった症例に対し、50,000円以外の金額や複数の金額を設定した場合は本資料の備考欄にその詳細を記載する。</t>
        </r>
      </text>
    </comment>
    <comment ref="W22" authorId="3" shapeId="0" xr:uid="{00000000-0006-0000-0300-000009000000}">
      <text>
        <r>
          <rPr>
            <sz val="9"/>
            <color indexed="81"/>
            <rFont val="MS P ゴシック"/>
            <family val="3"/>
            <charset val="128"/>
          </rPr>
          <t>お支払いにつきまして、
「請求の翌月末までとする。」は変更可能です。
ご希望の際はお問い合わせください。</t>
        </r>
      </text>
    </comment>
    <comment ref="W25" authorId="1" shapeId="0" xr:uid="{00000000-0006-0000-0300-00000A000000}">
      <text>
        <r>
          <rPr>
            <sz val="16"/>
            <color indexed="81"/>
            <rFont val="MS P ゴシック"/>
            <family val="3"/>
            <charset val="128"/>
          </rPr>
          <t>CRC人件費は資料D、資料Eが固定された段階の単価を引き継ぎます。
（例）Visit回数のみの増減の場合
再計算をせず、固定されている資料Eに従った費用請求
※ポイント変更があった場合は新たに資料D-α、資料E-αを作成し、単価を再設定します。</t>
        </r>
      </text>
    </comment>
    <comment ref="W28" authorId="1" shapeId="0" xr:uid="{00000000-0006-0000-0300-00000B000000}">
      <text>
        <r>
          <rPr>
            <sz val="16"/>
            <color indexed="81"/>
            <rFont val="MS P ゴシック"/>
            <family val="3"/>
            <charset val="128"/>
          </rPr>
          <t>印刷範囲はこのままでお願いします。PCの設定等で青い破がある場合は位置をずらして調際してください。</t>
        </r>
      </text>
    </comment>
    <comment ref="A43" authorId="1" shapeId="0" xr:uid="{00000000-0006-0000-0300-00000C000000}">
      <text>
        <r>
          <rPr>
            <sz val="11"/>
            <color indexed="81"/>
            <rFont val="MS P ゴシック"/>
            <family val="3"/>
            <charset val="128"/>
          </rPr>
          <t>症例追加の場合は「E-1」、「E-2」と版をあげて下さい。
ポイント変更の場合は「E-α」「E-β」と版をあげて下さい。
それぞれベースの資料Eから変更がある箇所以外は「0円」に変更して下さい。</t>
        </r>
      </text>
    </comment>
    <comment ref="A47" authorId="1" shapeId="0" xr:uid="{00000000-0006-0000-0300-00000D000000}">
      <text>
        <r>
          <rPr>
            <sz val="11"/>
            <color indexed="81"/>
            <rFont val="MS P ゴシック"/>
            <family val="3"/>
            <charset val="128"/>
          </rPr>
          <t>治験薬投与に至らなかった場合の症例に対する研究費は、資料Bの「58」の情報をご記載願います。
備考欄は適宜変更いただいき、不要な記載例は削除してください。</t>
        </r>
      </text>
    </comment>
    <comment ref="W48" authorId="3" shapeId="0" xr:uid="{00000000-0006-0000-0300-00000E000000}">
      <text>
        <r>
          <rPr>
            <sz val="10"/>
            <color indexed="81"/>
            <rFont val="MS P ゴシック"/>
            <family val="3"/>
            <charset val="128"/>
          </rPr>
          <t xml:space="preserve">
</t>
        </r>
        <r>
          <rPr>
            <sz val="12"/>
            <color indexed="10"/>
            <rFont val="MS P ゴシック"/>
            <family val="3"/>
            <charset val="128"/>
          </rPr>
          <t>各計算で小数点以下は都度切り捨てをいたします。</t>
        </r>
        <r>
          <rPr>
            <sz val="12"/>
            <color indexed="81"/>
            <rFont val="MS P ゴシック"/>
            <family val="3"/>
            <charset val="128"/>
          </rPr>
          <t xml:space="preserve">
そのため、単価として算出されている管理費・間接経費と合計の管理費・間接経費では数円単位で差が生じます。
ご請求の際は、各計算は単価×症例数×乗数（複数ある場合はその合計）に管理費（合計金額×20％）間接経費（（合計金額＋管理費）30％）で計算いたします。</t>
        </r>
      </text>
    </comment>
  </commentList>
</comments>
</file>

<file path=xl/sharedStrings.xml><?xml version="1.0" encoding="utf-8"?>
<sst xmlns="http://schemas.openxmlformats.org/spreadsheetml/2006/main" count="327" uniqueCount="252">
  <si>
    <t>臨床試験研究費</t>
    <rPh sb="0" eb="2">
      <t>リンショウ</t>
    </rPh>
    <rPh sb="2" eb="4">
      <t>シケン</t>
    </rPh>
    <rPh sb="4" eb="7">
      <t>ケンキュウヒ</t>
    </rPh>
    <phoneticPr fontId="3"/>
  </si>
  <si>
    <t>臨床試験名：</t>
    <rPh sb="0" eb="2">
      <t>リンショウ</t>
    </rPh>
    <rPh sb="2" eb="4">
      <t>シケン</t>
    </rPh>
    <rPh sb="4" eb="5">
      <t>メイ</t>
    </rPh>
    <phoneticPr fontId="3"/>
  </si>
  <si>
    <t>登録番号：</t>
    <rPh sb="0" eb="2">
      <t>トウロク</t>
    </rPh>
    <rPh sb="2" eb="4">
      <t>バンゴウ</t>
    </rPh>
    <phoneticPr fontId="3"/>
  </si>
  <si>
    <t>症例数：</t>
    <rPh sb="0" eb="3">
      <t>ショウレイスウ</t>
    </rPh>
    <phoneticPr fontId="3"/>
  </si>
  <si>
    <t>ポイント数：</t>
    <rPh sb="4" eb="5">
      <t>スウ</t>
    </rPh>
    <phoneticPr fontId="3"/>
  </si>
  <si>
    <t>ポイント</t>
  </si>
  <si>
    <t>Ⅰ</t>
  </si>
  <si>
    <t>Ⅱ</t>
  </si>
  <si>
    <t>Ⅲ</t>
  </si>
  <si>
    <t>疾患の重篤度</t>
  </si>
  <si>
    <t>軽度</t>
  </si>
  <si>
    <t>中等度</t>
  </si>
  <si>
    <t>重症又は重篤</t>
  </si>
  <si>
    <t>入院・外来の別</t>
  </si>
  <si>
    <t>外来</t>
  </si>
  <si>
    <t>入院</t>
  </si>
  <si>
    <t>治験薬の投与の経路</t>
  </si>
  <si>
    <t>外用・経口</t>
  </si>
  <si>
    <t>皮下・筋注</t>
  </si>
  <si>
    <t>静注</t>
  </si>
  <si>
    <t>デザイン</t>
  </si>
  <si>
    <t>オープン</t>
  </si>
  <si>
    <t>単盲検</t>
  </si>
  <si>
    <t>二重盲検</t>
  </si>
  <si>
    <t>ポピュレーション</t>
  </si>
  <si>
    <t>成人</t>
  </si>
  <si>
    <t>投与期間</t>
  </si>
  <si>
    <t>要　　素</t>
  </si>
  <si>
    <t>ウェイト</t>
    <phoneticPr fontId="3"/>
  </si>
  <si>
    <t>新生児
低体重出生児</t>
    <phoneticPr fontId="3"/>
  </si>
  <si>
    <t>その他のポイント</t>
    <rPh sb="2" eb="3">
      <t>タ</t>
    </rPh>
    <phoneticPr fontId="3"/>
  </si>
  <si>
    <t>－</t>
    <phoneticPr fontId="3"/>
  </si>
  <si>
    <t>症例数</t>
    <rPh sb="0" eb="3">
      <t>ショウレイスウ</t>
    </rPh>
    <phoneticPr fontId="3"/>
  </si>
  <si>
    <t>A～L合計</t>
    <rPh sb="3" eb="5">
      <t>ゴウケイ</t>
    </rPh>
    <phoneticPr fontId="3"/>
  </si>
  <si>
    <t>ポイント単価</t>
    <rPh sb="4" eb="6">
      <t>タンカ</t>
    </rPh>
    <phoneticPr fontId="3"/>
  </si>
  <si>
    <t>1症例あたり</t>
    <rPh sb="1" eb="3">
      <t>ショウレイ</t>
    </rPh>
    <phoneticPr fontId="3"/>
  </si>
  <si>
    <t>登録番号</t>
    <rPh sb="0" eb="2">
      <t>トウロク</t>
    </rPh>
    <rPh sb="2" eb="4">
      <t>バンゴウ</t>
    </rPh>
    <phoneticPr fontId="3"/>
  </si>
  <si>
    <t>試験名</t>
    <rPh sb="0" eb="2">
      <t>シケン</t>
    </rPh>
    <rPh sb="2" eb="3">
      <t>メイ</t>
    </rPh>
    <phoneticPr fontId="3"/>
  </si>
  <si>
    <t>依頼会社名</t>
    <rPh sb="0" eb="2">
      <t>イライ</t>
    </rPh>
    <rPh sb="2" eb="4">
      <t>カイシャ</t>
    </rPh>
    <rPh sb="4" eb="5">
      <t>メイ</t>
    </rPh>
    <phoneticPr fontId="3"/>
  </si>
  <si>
    <t>実施科</t>
    <rPh sb="0" eb="2">
      <t>ジッシ</t>
    </rPh>
    <rPh sb="2" eb="3">
      <t>カ</t>
    </rPh>
    <phoneticPr fontId="3"/>
  </si>
  <si>
    <t>[ウェイトには乗じない]</t>
  </si>
  <si>
    <t>印</t>
    <rPh sb="0" eb="1">
      <t>イン</t>
    </rPh>
    <phoneticPr fontId="3"/>
  </si>
  <si>
    <t>観察頻度
（受診回数）</t>
    <phoneticPr fontId="3"/>
  </si>
  <si>
    <t>薬物動態測定等のための採血・採尿回数
（受診1回当たり）</t>
    <phoneticPr fontId="3"/>
  </si>
  <si>
    <t>侵襲を伴う臨床
薬理的な検査・測定</t>
    <phoneticPr fontId="3"/>
  </si>
  <si>
    <t>非侵襲的な機能
検査、画像診断等</t>
    <rPh sb="8" eb="10">
      <t>ケンサ</t>
    </rPh>
    <phoneticPr fontId="3"/>
  </si>
  <si>
    <t>臨床検査、自他覚
症状観察項目数
（受診1回当たり）</t>
    <phoneticPr fontId="3"/>
  </si>
  <si>
    <r>
      <t xml:space="preserve">小児･成人
</t>
    </r>
    <r>
      <rPr>
        <sz val="8"/>
        <rFont val="ＭＳ 明朝"/>
        <family val="1"/>
        <charset val="128"/>
      </rPr>
      <t>（高齢者、肝・腎障害等合併あり）</t>
    </r>
    <phoneticPr fontId="3"/>
  </si>
  <si>
    <t>/</t>
    <phoneticPr fontId="3"/>
  </si>
  <si>
    <t>A</t>
    <phoneticPr fontId="3"/>
  </si>
  <si>
    <t>B</t>
    <phoneticPr fontId="3"/>
  </si>
  <si>
    <t>C</t>
    <phoneticPr fontId="3"/>
  </si>
  <si>
    <t>D</t>
    <phoneticPr fontId="3"/>
  </si>
  <si>
    <t>E</t>
    <phoneticPr fontId="3"/>
  </si>
  <si>
    <t>F</t>
    <phoneticPr fontId="3"/>
  </si>
  <si>
    <t>G</t>
    <phoneticPr fontId="3"/>
  </si>
  <si>
    <t>H</t>
    <phoneticPr fontId="3"/>
  </si>
  <si>
    <t>I</t>
    <phoneticPr fontId="3"/>
  </si>
  <si>
    <t>J</t>
    <phoneticPr fontId="3"/>
  </si>
  <si>
    <t>K</t>
    <phoneticPr fontId="3"/>
  </si>
  <si>
    <t>L</t>
    <phoneticPr fontId="3"/>
  </si>
  <si>
    <t>依頼会社名：</t>
    <rPh sb="0" eb="2">
      <t>イライ</t>
    </rPh>
    <rPh sb="2" eb="4">
      <t>カイシャ</t>
    </rPh>
    <rPh sb="4" eb="5">
      <t>メイ</t>
    </rPh>
    <phoneticPr fontId="3"/>
  </si>
  <si>
    <t>治験責任医師</t>
    <rPh sb="0" eb="2">
      <t>チケン</t>
    </rPh>
    <rPh sb="2" eb="4">
      <t>セキニン</t>
    </rPh>
    <rPh sb="4" eb="6">
      <t>イシ</t>
    </rPh>
    <phoneticPr fontId="3"/>
  </si>
  <si>
    <t>ウェイト
×
ポイント</t>
    <phoneticPr fontId="3"/>
  </si>
  <si>
    <r>
      <t>　　　　臨床試験研究経費ポイント算出表</t>
    </r>
    <r>
      <rPr>
        <sz val="14"/>
        <color indexed="10"/>
        <rFont val="ＭＳ 明朝"/>
        <family val="1"/>
        <charset val="128"/>
      </rPr>
      <t xml:space="preserve">（消費税別）  　　　 </t>
    </r>
    <r>
      <rPr>
        <sz val="11"/>
        <color indexed="62"/>
        <rFont val="ＭＳ 明朝"/>
        <family val="1"/>
        <charset val="128"/>
      </rPr>
      <t>資料Ｄ</t>
    </r>
    <r>
      <rPr>
        <sz val="14"/>
        <color indexed="62"/>
        <rFont val="ＭＳ 明朝"/>
        <family val="1"/>
        <charset val="128"/>
      </rPr>
      <t xml:space="preserve"> </t>
    </r>
    <rPh sb="4" eb="6">
      <t>リンショウ</t>
    </rPh>
    <rPh sb="6" eb="8">
      <t>シケン</t>
    </rPh>
    <rPh sb="8" eb="10">
      <t>ケンキュウ</t>
    </rPh>
    <rPh sb="10" eb="12">
      <t>ケイヒ</t>
    </rPh>
    <rPh sb="16" eb="18">
      <t>サンシュツ</t>
    </rPh>
    <rPh sb="18" eb="19">
      <t>ヒョウ</t>
    </rPh>
    <rPh sb="20" eb="23">
      <t>ショウヒゼイ</t>
    </rPh>
    <rPh sb="23" eb="24">
      <t>ベツ</t>
    </rPh>
    <rPh sb="31" eb="33">
      <t>シリョウ</t>
    </rPh>
    <phoneticPr fontId="3"/>
  </si>
  <si>
    <t>実施施設 ：</t>
    <rPh sb="0" eb="2">
      <t>ジッシ</t>
    </rPh>
    <rPh sb="2" eb="4">
      <t>シセツ</t>
    </rPh>
    <phoneticPr fontId="3"/>
  </si>
  <si>
    <t>申 請 科 ：</t>
    <rPh sb="0" eb="1">
      <t>サル</t>
    </rPh>
    <rPh sb="2" eb="3">
      <t>ショウ</t>
    </rPh>
    <rPh sb="4" eb="5">
      <t>カ</t>
    </rPh>
    <phoneticPr fontId="3"/>
  </si>
  <si>
    <t>備考</t>
    <rPh sb="0" eb="2">
      <t>ビコウ</t>
    </rPh>
    <phoneticPr fontId="3"/>
  </si>
  <si>
    <t>―</t>
    <phoneticPr fontId="3"/>
  </si>
  <si>
    <t>契約期間中</t>
    <rPh sb="0" eb="2">
      <t>ケイヤク</t>
    </rPh>
    <rPh sb="2" eb="4">
      <t>キカン</t>
    </rPh>
    <rPh sb="4" eb="5">
      <t>チュウ</t>
    </rPh>
    <phoneticPr fontId="3"/>
  </si>
  <si>
    <t>契約単位で算出</t>
    <rPh sb="0" eb="2">
      <t>ケイヤク</t>
    </rPh>
    <rPh sb="2" eb="4">
      <t>タンイ</t>
    </rPh>
    <rPh sb="5" eb="6">
      <t>サン</t>
    </rPh>
    <rPh sb="6" eb="7">
      <t>シュツ</t>
    </rPh>
    <phoneticPr fontId="3"/>
  </si>
  <si>
    <t>症例単位で算出</t>
    <rPh sb="0" eb="2">
      <t>ショウレイ</t>
    </rPh>
    <rPh sb="2" eb="4">
      <t>タンイ</t>
    </rPh>
    <rPh sb="5" eb="7">
      <t>サンシュツ</t>
    </rPh>
    <phoneticPr fontId="3"/>
  </si>
  <si>
    <t>a</t>
    <phoneticPr fontId="3"/>
  </si>
  <si>
    <t>乗数の計算について</t>
    <rPh sb="0" eb="2">
      <t>ジョウスウ</t>
    </rPh>
    <rPh sb="3" eb="5">
      <t>ケイサン</t>
    </rPh>
    <phoneticPr fontId="3"/>
  </si>
  <si>
    <t>変動費（同意取得の初年以降）</t>
    <rPh sb="0" eb="2">
      <t>ヘンドウ</t>
    </rPh>
    <rPh sb="2" eb="3">
      <t>ヒ</t>
    </rPh>
    <rPh sb="4" eb="6">
      <t>ドウイ</t>
    </rPh>
    <rPh sb="6" eb="8">
      <t>シュトク</t>
    </rPh>
    <rPh sb="9" eb="11">
      <t>ショネン</t>
    </rPh>
    <rPh sb="11" eb="13">
      <t>イコウ</t>
    </rPh>
    <phoneticPr fontId="3"/>
  </si>
  <si>
    <t>変動費（契約締結の初年以降）</t>
    <rPh sb="0" eb="2">
      <t>ヘンドウ</t>
    </rPh>
    <rPh sb="2" eb="3">
      <t>ヒ</t>
    </rPh>
    <rPh sb="4" eb="6">
      <t>ケイヤク</t>
    </rPh>
    <rPh sb="6" eb="8">
      <t>テイケツ</t>
    </rPh>
    <rPh sb="9" eb="11">
      <t>ショネン</t>
    </rPh>
    <rPh sb="11" eb="13">
      <t>イコウ</t>
    </rPh>
    <phoneticPr fontId="3"/>
  </si>
  <si>
    <t>固定費（契約締結の初年のみ）</t>
    <rPh sb="0" eb="3">
      <t>コテイヒ</t>
    </rPh>
    <rPh sb="4" eb="6">
      <t>ケイヤク</t>
    </rPh>
    <rPh sb="6" eb="8">
      <t>テイケツ</t>
    </rPh>
    <rPh sb="9" eb="11">
      <t>ショネン</t>
    </rPh>
    <phoneticPr fontId="3"/>
  </si>
  <si>
    <t>-</t>
    <phoneticPr fontId="3"/>
  </si>
  <si>
    <r>
      <t>備考</t>
    </r>
    <r>
      <rPr>
        <sz val="11"/>
        <rFont val="ＭＳ 明朝"/>
        <family val="1"/>
        <charset val="128"/>
      </rPr>
      <t>：</t>
    </r>
    <rPh sb="0" eb="2">
      <t>ビコウ</t>
    </rPh>
    <phoneticPr fontId="3"/>
  </si>
  <si>
    <t>聖マリアンナ医科大学病院</t>
    <rPh sb="0" eb="1">
      <t>セイ</t>
    </rPh>
    <rPh sb="6" eb="12">
      <t>イカダイガクビョウイン</t>
    </rPh>
    <phoneticPr fontId="3"/>
  </si>
  <si>
    <t>被験者の治験参加期間が1年未満の場合は乗数を「1」とし、それ以上の場合は期間を月数で算出し、それに応じて乗数を加算する。
計算式では小数点第3位を切り捨てて計算する。長期の治験で途中から明確にポイントに差が出る場合は、協議の上、当該期間とポイントに応じて、乗数の加算を変更する。
1年未満の場合「1」
1年以上の場合「治験参加期間期間（月数）÷12（月数）」
複数ポイントの場合「治験参加期間期間①（月数）÷12（月数）＋治験参加期間期間②（月数）÷12（月数）÷治験参加期間①ポイント数×治験参加期間②ポイント数」</t>
    <phoneticPr fontId="3"/>
  </si>
  <si>
    <t>臨床研究経費は1契約に対しポイント算出表を基に算出するため、乗数は考慮しないものとする。</t>
    <phoneticPr fontId="3"/>
  </si>
  <si>
    <t>被験者負担軽減費の支払い回数：</t>
    <rPh sb="0" eb="3">
      <t>ヒケンシャ</t>
    </rPh>
    <rPh sb="3" eb="5">
      <t>フタン</t>
    </rPh>
    <rPh sb="5" eb="7">
      <t>ケイゲン</t>
    </rPh>
    <rPh sb="7" eb="8">
      <t>ヒ</t>
    </rPh>
    <rPh sb="9" eb="11">
      <t>シハラ</t>
    </rPh>
    <rPh sb="12" eb="14">
      <t>カイスウ</t>
    </rPh>
    <phoneticPr fontId="3"/>
  </si>
  <si>
    <t>B</t>
    <phoneticPr fontId="3"/>
  </si>
  <si>
    <r>
      <rPr>
        <sz val="14"/>
        <color indexed="10"/>
        <rFont val="ＭＳ 明朝"/>
        <family val="1"/>
        <charset val="128"/>
      </rPr>
      <t>四半期</t>
    </r>
    <r>
      <rPr>
        <sz val="14"/>
        <rFont val="ＭＳ 明朝"/>
        <family val="1"/>
        <charset val="128"/>
      </rPr>
      <t>とは当該年の3月,6月,9月,12月末日とし、本文内全てにこれを適用する。</t>
    </r>
    <rPh sb="0" eb="3">
      <t>シハンキ</t>
    </rPh>
    <rPh sb="5" eb="7">
      <t>トウガイ</t>
    </rPh>
    <rPh sb="7" eb="8">
      <t>トシ</t>
    </rPh>
    <rPh sb="10" eb="11">
      <t>ガツ</t>
    </rPh>
    <rPh sb="13" eb="14">
      <t>ガツ</t>
    </rPh>
    <rPh sb="16" eb="17">
      <t>ガツ</t>
    </rPh>
    <rPh sb="20" eb="21">
      <t>ガツ</t>
    </rPh>
    <rPh sb="21" eb="23">
      <t>マツジツ</t>
    </rPh>
    <rPh sb="26" eb="28">
      <t>ホンブン</t>
    </rPh>
    <rPh sb="28" eb="29">
      <t>ナイ</t>
    </rPh>
    <rPh sb="29" eb="30">
      <t>スベ</t>
    </rPh>
    <rPh sb="35" eb="37">
      <t>テキヨウ</t>
    </rPh>
    <phoneticPr fontId="3"/>
  </si>
  <si>
    <t>同意取得後、投薬に至らなかった症例については研究費として、50,000円/1症例として算出するものとする。</t>
    <rPh sb="22" eb="25">
      <t>ケンキュウヒ</t>
    </rPh>
    <phoneticPr fontId="3"/>
  </si>
  <si>
    <t>区　分</t>
    <phoneticPr fontId="3"/>
  </si>
  <si>
    <t>投薬に至ったが、中止になった症例については、請求金額の合計が治験期間1年までの金額に満たない場合に、その金額と今までの請求金額の合計を減算した差額を中止時の半期毎何れか早い日を締日とし請求するものとする。
治験参加期間内外においても対応が発生した場合は、その内容を問わず、対応単価を基に請求金額を算出するものとする。</t>
    <phoneticPr fontId="3"/>
  </si>
  <si>
    <t>契約期間が1年以上で、契約初年のIRB審査以外に、
継続審査等でIRB審査が発生した場合に適用する。
計算式では小数点第1位を繰り上げて計算しする。
1年未満の場合「0」
1年以上の場合
「契約期間（月数）÷12（月数）-1（初年固定費分）」</t>
    <rPh sb="0" eb="2">
      <t>ケイヤク</t>
    </rPh>
    <rPh sb="2" eb="4">
      <t>キカン</t>
    </rPh>
    <rPh sb="6" eb="9">
      <t>ネンイジョウ</t>
    </rPh>
    <rPh sb="11" eb="13">
      <t>ケイヤク</t>
    </rPh>
    <rPh sb="13" eb="15">
      <t>ショネン</t>
    </rPh>
    <rPh sb="19" eb="21">
      <t>シンサ</t>
    </rPh>
    <rPh sb="21" eb="23">
      <t>イガイ</t>
    </rPh>
    <rPh sb="26" eb="28">
      <t>ケイゾク</t>
    </rPh>
    <rPh sb="28" eb="30">
      <t>シンサ</t>
    </rPh>
    <rPh sb="30" eb="31">
      <t>トウ</t>
    </rPh>
    <rPh sb="35" eb="37">
      <t>シンサ</t>
    </rPh>
    <rPh sb="38" eb="40">
      <t>ハッセイ</t>
    </rPh>
    <rPh sb="42" eb="44">
      <t>バアイ</t>
    </rPh>
    <rPh sb="45" eb="47">
      <t>テキヨウ</t>
    </rPh>
    <rPh sb="51" eb="54">
      <t>ケイサンシキ</t>
    </rPh>
    <rPh sb="56" eb="59">
      <t>ショウスウテン</t>
    </rPh>
    <rPh sb="59" eb="60">
      <t>ダイ</t>
    </rPh>
    <rPh sb="61" eb="62">
      <t>イ</t>
    </rPh>
    <rPh sb="63" eb="64">
      <t>ク</t>
    </rPh>
    <rPh sb="65" eb="66">
      <t>ア</t>
    </rPh>
    <rPh sb="68" eb="70">
      <t>ケイサン</t>
    </rPh>
    <rPh sb="76" eb="77">
      <t>ネン</t>
    </rPh>
    <rPh sb="77" eb="79">
      <t>ミマン</t>
    </rPh>
    <rPh sb="80" eb="82">
      <t>バアイ</t>
    </rPh>
    <rPh sb="87" eb="90">
      <t>ネンイジョウ</t>
    </rPh>
    <rPh sb="91" eb="93">
      <t>バアイ</t>
    </rPh>
    <rPh sb="95" eb="97">
      <t>ケイヤク</t>
    </rPh>
    <rPh sb="97" eb="99">
      <t>キカン</t>
    </rPh>
    <rPh sb="100" eb="102">
      <t>ゲッスウ</t>
    </rPh>
    <rPh sb="115" eb="118">
      <t>コテイヒ</t>
    </rPh>
    <rPh sb="118" eb="119">
      <t>ブン</t>
    </rPh>
    <phoneticPr fontId="3"/>
  </si>
  <si>
    <t>-</t>
    <phoneticPr fontId="3"/>
  </si>
  <si>
    <t>-</t>
    <phoneticPr fontId="3"/>
  </si>
  <si>
    <t>-</t>
    <phoneticPr fontId="3"/>
  </si>
  <si>
    <t>-</t>
    <phoneticPr fontId="3"/>
  </si>
  <si>
    <r>
      <rPr>
        <sz val="16"/>
        <color indexed="8"/>
        <rFont val="ＭＳ 明朝"/>
        <family val="1"/>
        <charset val="128"/>
      </rPr>
      <t>番号</t>
    </r>
    <rPh sb="0" eb="2">
      <t>バンゴウ</t>
    </rPh>
    <phoneticPr fontId="3"/>
  </si>
  <si>
    <r>
      <rPr>
        <sz val="16"/>
        <rFont val="ＭＳ 明朝"/>
        <family val="1"/>
        <charset val="128"/>
      </rPr>
      <t>単価</t>
    </r>
    <rPh sb="0" eb="2">
      <t>タンカ</t>
    </rPh>
    <phoneticPr fontId="3"/>
  </si>
  <si>
    <r>
      <rPr>
        <sz val="16"/>
        <rFont val="ＭＳ 明朝"/>
        <family val="1"/>
        <charset val="128"/>
      </rPr>
      <t>予定金額</t>
    </r>
    <rPh sb="0" eb="2">
      <t>ヨテイ</t>
    </rPh>
    <rPh sb="2" eb="4">
      <t>キンガク</t>
    </rPh>
    <phoneticPr fontId="3"/>
  </si>
  <si>
    <t>請求方法　精算時期</t>
    <rPh sb="0" eb="2">
      <t>セイキュウ</t>
    </rPh>
    <rPh sb="2" eb="4">
      <t>ホウホウ</t>
    </rPh>
    <rPh sb="5" eb="7">
      <t>セイサン</t>
    </rPh>
    <rPh sb="7" eb="9">
      <t>ジキ</t>
    </rPh>
    <phoneticPr fontId="3"/>
  </si>
  <si>
    <r>
      <rPr>
        <sz val="16"/>
        <color indexed="8"/>
        <rFont val="ＭＳ 明朝"/>
        <family val="1"/>
        <charset val="128"/>
      </rPr>
      <t>内容【</t>
    </r>
    <r>
      <rPr>
        <sz val="16"/>
        <color indexed="8"/>
        <rFont val="Century"/>
        <family val="1"/>
      </rPr>
      <t xml:space="preserve"> 2)</t>
    </r>
    <r>
      <rPr>
        <sz val="16"/>
        <color indexed="8"/>
        <rFont val="ＭＳ 明朝"/>
        <family val="1"/>
        <charset val="128"/>
      </rPr>
      <t>被験者への協力費以外は</t>
    </r>
    <r>
      <rPr>
        <sz val="16"/>
        <color indexed="62"/>
        <rFont val="ＭＳ 明朝"/>
        <family val="1"/>
        <charset val="128"/>
      </rPr>
      <t>消費税別</t>
    </r>
    <r>
      <rPr>
        <sz val="16"/>
        <color indexed="8"/>
        <rFont val="ＭＳ 明朝"/>
        <family val="1"/>
        <charset val="128"/>
      </rPr>
      <t>費用）】</t>
    </r>
    <rPh sb="6" eb="9">
      <t>ヒケンシャ</t>
    </rPh>
    <rPh sb="11" eb="14">
      <t>キョウリョクヒ</t>
    </rPh>
    <rPh sb="14" eb="16">
      <t>イガイ</t>
    </rPh>
    <rPh sb="20" eb="21">
      <t>ベツ</t>
    </rPh>
    <rPh sb="21" eb="23">
      <t>ヒヨウ</t>
    </rPh>
    <phoneticPr fontId="3"/>
  </si>
  <si>
    <t>有</t>
  </si>
  <si>
    <r>
      <rPr>
        <sz val="14"/>
        <rFont val="ＭＳ 明朝"/>
        <family val="1"/>
        <charset val="128"/>
      </rPr>
      <t>規定されている</t>
    </r>
    <r>
      <rPr>
        <sz val="14"/>
        <rFont val="Century"/>
        <family val="1"/>
      </rPr>
      <t>Visit</t>
    </r>
    <r>
      <rPr>
        <sz val="14"/>
        <rFont val="ＭＳ 明朝"/>
        <family val="1"/>
        <charset val="128"/>
      </rPr>
      <t>数：</t>
    </r>
    <rPh sb="0" eb="2">
      <t>キテイ</t>
    </rPh>
    <rPh sb="12" eb="13">
      <t>スウ</t>
    </rPh>
    <phoneticPr fontId="3"/>
  </si>
  <si>
    <r>
      <rPr>
        <sz val="16"/>
        <rFont val="ＭＳ 明朝"/>
        <family val="1"/>
        <charset val="128"/>
      </rPr>
      <t xml:space="preserve">乗数
</t>
    </r>
    <r>
      <rPr>
        <sz val="14"/>
        <rFont val="ＭＳ 明朝"/>
        <family val="1"/>
        <charset val="128"/>
      </rPr>
      <t>（症例数）</t>
    </r>
    <rPh sb="0" eb="2">
      <t>ジョウスウ</t>
    </rPh>
    <rPh sb="4" eb="6">
      <t>ショウレイ</t>
    </rPh>
    <rPh sb="6" eb="7">
      <t>スウ</t>
    </rPh>
    <phoneticPr fontId="3"/>
  </si>
  <si>
    <r>
      <rPr>
        <sz val="16"/>
        <rFont val="ＭＳ 明朝"/>
        <family val="1"/>
        <charset val="128"/>
      </rPr>
      <t xml:space="preserve">乗数
</t>
    </r>
    <r>
      <rPr>
        <sz val="14"/>
        <rFont val="ＭＳ 明朝"/>
        <family val="1"/>
        <charset val="128"/>
      </rPr>
      <t>（期間）</t>
    </r>
    <rPh sb="0" eb="2">
      <t>ジョウスウ</t>
    </rPh>
    <rPh sb="4" eb="6">
      <t>キカン</t>
    </rPh>
    <phoneticPr fontId="3"/>
  </si>
  <si>
    <r>
      <rPr>
        <sz val="14"/>
        <color indexed="8"/>
        <rFont val="ＭＳ 明朝"/>
        <family val="1"/>
        <charset val="128"/>
      </rPr>
      <t>初期経費（固定費）（税抜）</t>
    </r>
    <rPh sb="0" eb="2">
      <t>ショキ</t>
    </rPh>
    <rPh sb="2" eb="4">
      <t>ケイヒ</t>
    </rPh>
    <rPh sb="5" eb="8">
      <t>コテイヒ</t>
    </rPh>
    <rPh sb="10" eb="11">
      <t>ゼイ</t>
    </rPh>
    <rPh sb="11" eb="12">
      <t>ヌ</t>
    </rPh>
    <phoneticPr fontId="3"/>
  </si>
  <si>
    <r>
      <rPr>
        <sz val="14"/>
        <color indexed="8"/>
        <rFont val="ＭＳ 明朝"/>
        <family val="1"/>
        <charset val="128"/>
      </rPr>
      <t>１症例あたりの研究経費（税抜）</t>
    </r>
    <rPh sb="1" eb="3">
      <t>ショウレイ</t>
    </rPh>
    <rPh sb="7" eb="9">
      <t>ケンキュウ</t>
    </rPh>
    <rPh sb="9" eb="11">
      <t>ケイヒ</t>
    </rPh>
    <phoneticPr fontId="3"/>
  </si>
  <si>
    <r>
      <rPr>
        <sz val="14"/>
        <color indexed="8"/>
        <rFont val="ＭＳ 明朝"/>
        <family val="1"/>
        <charset val="128"/>
      </rPr>
      <t xml:space="preserve">治験コーディネーターの人件費における
</t>
    </r>
    <r>
      <rPr>
        <sz val="14"/>
        <color indexed="8"/>
        <rFont val="Century"/>
        <family val="1"/>
      </rPr>
      <t>1</t>
    </r>
    <r>
      <rPr>
        <sz val="14"/>
        <color indexed="8"/>
        <rFont val="ＭＳ 明朝"/>
        <family val="1"/>
        <charset val="128"/>
      </rPr>
      <t>症例・</t>
    </r>
    <r>
      <rPr>
        <sz val="14"/>
        <color indexed="8"/>
        <rFont val="Century"/>
        <family val="1"/>
      </rPr>
      <t>1</t>
    </r>
    <r>
      <rPr>
        <sz val="14"/>
        <color indexed="8"/>
        <rFont val="ＭＳ 明朝"/>
        <family val="1"/>
        <charset val="128"/>
      </rPr>
      <t>対応あたりの変動費（税抜）</t>
    </r>
    <rPh sb="0" eb="2">
      <t>チケン</t>
    </rPh>
    <rPh sb="11" eb="14">
      <t>ジンケンヒ</t>
    </rPh>
    <rPh sb="20" eb="22">
      <t>ショウレイ</t>
    </rPh>
    <rPh sb="24" eb="26">
      <t>タイオウ</t>
    </rPh>
    <rPh sb="30" eb="32">
      <t>ヘンドウ</t>
    </rPh>
    <rPh sb="32" eb="33">
      <t>ヒ</t>
    </rPh>
    <phoneticPr fontId="3"/>
  </si>
  <si>
    <r>
      <rPr>
        <sz val="14"/>
        <color indexed="56"/>
        <rFont val="ＭＳ 明朝"/>
        <family val="1"/>
        <charset val="128"/>
      </rPr>
      <t>研究費を除く</t>
    </r>
    <r>
      <rPr>
        <sz val="14"/>
        <color indexed="8"/>
        <rFont val="Century"/>
        <family val="1"/>
      </rPr>
      <t xml:space="preserve">
1</t>
    </r>
    <r>
      <rPr>
        <sz val="14"/>
        <color indexed="8"/>
        <rFont val="ＭＳ 明朝"/>
        <family val="1"/>
        <charset val="128"/>
      </rPr>
      <t>契約・</t>
    </r>
    <r>
      <rPr>
        <sz val="14"/>
        <color indexed="8"/>
        <rFont val="Century"/>
        <family val="1"/>
      </rPr>
      <t>1</t>
    </r>
    <r>
      <rPr>
        <sz val="14"/>
        <rFont val="ＭＳ 明朝"/>
        <family val="1"/>
        <charset val="128"/>
      </rPr>
      <t>月・</t>
    </r>
    <r>
      <rPr>
        <sz val="14"/>
        <rFont val="Century"/>
        <family val="1"/>
      </rPr>
      <t>1</t>
    </r>
    <r>
      <rPr>
        <sz val="14"/>
        <rFont val="ＭＳ 明朝"/>
        <family val="1"/>
        <charset val="128"/>
      </rPr>
      <t>症例</t>
    </r>
    <r>
      <rPr>
        <sz val="14"/>
        <color indexed="8"/>
        <rFont val="ＭＳ 明朝"/>
        <family val="1"/>
        <charset val="128"/>
      </rPr>
      <t>あたりの変動費（税抜）</t>
    </r>
    <rPh sb="0" eb="3">
      <t>ケンキュウヒ</t>
    </rPh>
    <rPh sb="4" eb="5">
      <t>ノゾ</t>
    </rPh>
    <rPh sb="8" eb="10">
      <t>ケイヤク</t>
    </rPh>
    <rPh sb="12" eb="13">
      <t>ツキ</t>
    </rPh>
    <rPh sb="15" eb="17">
      <t>ショウレイ</t>
    </rPh>
    <rPh sb="21" eb="23">
      <t>ヘンドウ</t>
    </rPh>
    <rPh sb="23" eb="24">
      <t>ヒ</t>
    </rPh>
    <phoneticPr fontId="3"/>
  </si>
  <si>
    <r>
      <rPr>
        <b/>
        <sz val="14"/>
        <rFont val="ＭＳ 明朝"/>
        <family val="1"/>
        <charset val="128"/>
      </rPr>
      <t>消費税</t>
    </r>
    <r>
      <rPr>
        <b/>
        <sz val="14"/>
        <rFont val="Century"/>
        <family val="1"/>
      </rPr>
      <t>(10%)(</t>
    </r>
    <r>
      <rPr>
        <b/>
        <sz val="14"/>
        <rFont val="ＭＳ 明朝"/>
        <family val="1"/>
        <charset val="128"/>
      </rPr>
      <t>被験者への協力費を除く</t>
    </r>
    <r>
      <rPr>
        <b/>
        <sz val="14"/>
        <rFont val="Century"/>
        <family val="1"/>
      </rPr>
      <t>)</t>
    </r>
    <rPh sb="0" eb="3">
      <t>ショウヒゼイ</t>
    </rPh>
    <rPh sb="9" eb="12">
      <t>ヒケンシャ</t>
    </rPh>
    <rPh sb="14" eb="17">
      <t>キョウリョクヒ</t>
    </rPh>
    <rPh sb="18" eb="19">
      <t>ノゾ</t>
    </rPh>
    <phoneticPr fontId="3"/>
  </si>
  <si>
    <r>
      <rPr>
        <b/>
        <sz val="16"/>
        <rFont val="ＭＳ 明朝"/>
        <family val="1"/>
        <charset val="128"/>
      </rPr>
      <t>合計</t>
    </r>
    <rPh sb="0" eb="2">
      <t>ゴウケイ</t>
    </rPh>
    <phoneticPr fontId="3"/>
  </si>
  <si>
    <r>
      <rPr>
        <sz val="10.5"/>
        <rFont val="ＭＳ 明朝"/>
        <family val="1"/>
        <charset val="128"/>
      </rPr>
      <t>ウェイト</t>
    </r>
    <r>
      <rPr>
        <sz val="10.5"/>
        <rFont val="Century"/>
        <family val="1"/>
      </rPr>
      <t>×3</t>
    </r>
  </si>
  <si>
    <r>
      <rPr>
        <sz val="10.5"/>
        <rFont val="ＭＳ 明朝"/>
        <family val="1"/>
        <charset val="128"/>
      </rPr>
      <t>ウェイト</t>
    </r>
    <r>
      <rPr>
        <sz val="10.5"/>
        <rFont val="Century"/>
        <family val="1"/>
      </rPr>
      <t>×5</t>
    </r>
  </si>
  <si>
    <r>
      <rPr>
        <sz val="10.5"/>
        <rFont val="ＭＳ 明朝"/>
        <family val="1"/>
        <charset val="128"/>
      </rPr>
      <t>ウェイト</t>
    </r>
    <r>
      <rPr>
        <sz val="10.5"/>
        <rFont val="Century"/>
        <family val="1"/>
      </rPr>
      <t>×1</t>
    </r>
    <phoneticPr fontId="3"/>
  </si>
  <si>
    <r>
      <rPr>
        <sz val="14"/>
        <rFont val="ＭＳ 明朝"/>
        <family val="1"/>
        <charset val="128"/>
      </rPr>
      <t>外部</t>
    </r>
    <r>
      <rPr>
        <sz val="14"/>
        <rFont val="Century"/>
        <family val="1"/>
      </rPr>
      <t>CRC</t>
    </r>
    <r>
      <rPr>
        <sz val="14"/>
        <rFont val="ＭＳ 明朝"/>
        <family val="1"/>
        <charset val="128"/>
      </rPr>
      <t>の有無：</t>
    </r>
    <rPh sb="0" eb="2">
      <t>ガイブ</t>
    </rPh>
    <rPh sb="6" eb="8">
      <t>ウム</t>
    </rPh>
    <phoneticPr fontId="3"/>
  </si>
  <si>
    <t>臨床試験研究経費ポイント算出表記入上の注意事項</t>
    <rPh sb="15" eb="18">
      <t>キニュウジョウ</t>
    </rPh>
    <rPh sb="19" eb="21">
      <t>チュウイ</t>
    </rPh>
    <rPh sb="21" eb="23">
      <t>ジコウ</t>
    </rPh>
    <phoneticPr fontId="3"/>
  </si>
  <si>
    <t>要素</t>
    <rPh sb="0" eb="2">
      <t>ヨウソ</t>
    </rPh>
    <phoneticPr fontId="3"/>
  </si>
  <si>
    <t>注意事項</t>
    <rPh sb="0" eb="4">
      <t>チュウイジコウ</t>
    </rPh>
    <phoneticPr fontId="3"/>
  </si>
  <si>
    <t>A</t>
    <phoneticPr fontId="3"/>
  </si>
  <si>
    <r>
      <rPr>
        <b/>
        <sz val="10.5"/>
        <rFont val="ＭＳ Ｐゴシック"/>
        <family val="3"/>
        <charset val="128"/>
      </rPr>
      <t>全ての疾患中での重篤度を意味し</t>
    </r>
    <r>
      <rPr>
        <sz val="10.5"/>
        <rFont val="ＭＳ Ｐゴシック"/>
        <family val="3"/>
        <charset val="128"/>
      </rPr>
      <t>、疾患内での個々の相対的な重篤度や</t>
    </r>
    <r>
      <rPr>
        <b/>
        <sz val="10.5"/>
        <rFont val="ＭＳ Ｐゴシック"/>
        <family val="3"/>
        <charset val="128"/>
      </rPr>
      <t>治験実施計画書治験実施計画書上の表現は意味しない</t>
    </r>
    <r>
      <rPr>
        <sz val="10.5"/>
        <rFont val="ＭＳ Ｐゴシック"/>
        <family val="3"/>
        <charset val="128"/>
      </rPr>
      <t xml:space="preserve">。
</t>
    </r>
    <r>
      <rPr>
        <sz val="10.5"/>
        <color indexed="10"/>
        <rFont val="ＭＳ Ｐゴシック"/>
        <family val="3"/>
        <charset val="128"/>
      </rPr>
      <t>（治験責任医師の判断）</t>
    </r>
    <phoneticPr fontId="3"/>
  </si>
  <si>
    <t>B</t>
    <phoneticPr fontId="3"/>
  </si>
  <si>
    <r>
      <t>外来のみは 「外来」 、治験実施計画書に入院が必須なら「入院」とする。但し、</t>
    </r>
    <r>
      <rPr>
        <b/>
        <sz val="10.5"/>
        <rFont val="ＭＳ Ｐゴシック"/>
        <family val="3"/>
        <charset val="128"/>
      </rPr>
      <t>治験実施計画書に入院が必須でなくとも責任医師が治験の為の入院が必須と判断した場合、依頼者に確認の上、「入院」</t>
    </r>
    <r>
      <rPr>
        <sz val="10.5"/>
        <rFont val="ＭＳ Ｐゴシック"/>
        <family val="3"/>
        <charset val="128"/>
      </rPr>
      <t xml:space="preserve">とする 。
</t>
    </r>
    <r>
      <rPr>
        <sz val="10.5"/>
        <color indexed="10"/>
        <rFont val="ＭＳ Ｐゴシック"/>
        <family val="3"/>
        <charset val="128"/>
      </rPr>
      <t>（治験責任医師への確認）</t>
    </r>
    <phoneticPr fontId="3"/>
  </si>
  <si>
    <r>
      <t>投与自体の費用は診療として別途請求または保険で支給されるが、治験に伴うこれらの技術を考慮したウェイトを定める。なお、比較試験におけるダミー法など</t>
    </r>
    <r>
      <rPr>
        <b/>
        <sz val="10.5"/>
        <rFont val="ＭＳ Ｐゴシック"/>
        <family val="3"/>
        <charset val="128"/>
      </rPr>
      <t>複数の投与経路がある場合は、ウェイトの高い方を採用する。</t>
    </r>
    <r>
      <rPr>
        <sz val="10.5"/>
        <rFont val="ＭＳ Ｐゴシック"/>
        <family val="3"/>
        <charset val="128"/>
      </rPr>
      <t xml:space="preserve">また、硝子体内投与等特殊な投与経路の場合は、ウェイト「Ⅲ」とする。 </t>
    </r>
    <phoneticPr fontId="3"/>
  </si>
  <si>
    <t>D</t>
    <phoneticPr fontId="3"/>
  </si>
  <si>
    <t>表にない特殊な割付方法等はそのための手間を勘案し、二重盲検法に相当するものとする。</t>
    <rPh sb="0" eb="1">
      <t>ヒョウ</t>
    </rPh>
    <rPh sb="9" eb="11">
      <t>ホウホウ</t>
    </rPh>
    <phoneticPr fontId="3"/>
  </si>
  <si>
    <t>E</t>
    <phoneticPr fontId="3"/>
  </si>
  <si>
    <t>ウェイト「Ⅱ」の成人とは、治験の対象被験者が「高齢者」（認知症等治験実施計画書で定義されている場合）、または「肝・腎」障害を有するものとする。</t>
    <phoneticPr fontId="3"/>
  </si>
  <si>
    <t>F</t>
    <phoneticPr fontId="3"/>
  </si>
  <si>
    <t>G</t>
    <phoneticPr fontId="3"/>
  </si>
  <si>
    <t>観察頻度
（受診回数）</t>
    <phoneticPr fontId="3"/>
  </si>
  <si>
    <t>H</t>
    <phoneticPr fontId="3"/>
  </si>
  <si>
    <t>治験計画書に定められた受診１回当たりの最大合計項目数とする。
身長、体重、体温、血圧、脈拍、SpO2、呼吸数、心電図、単純X線、QOLアンケート等も項目数に含むものとする。</t>
    <phoneticPr fontId="3"/>
  </si>
  <si>
    <t>I</t>
    <phoneticPr fontId="3"/>
  </si>
  <si>
    <t>J</t>
    <phoneticPr fontId="3"/>
  </si>
  <si>
    <t xml:space="preserve">被験者選定や薬効評価上規定されているものとする。これらの検査にかかる診療の費用は別途請求または保険で支給されるが、治験に伴うこれらの検査の技術や評価を考慮したウェイトを定める。 </t>
    <phoneticPr fontId="3"/>
  </si>
  <si>
    <t>K</t>
    <phoneticPr fontId="3"/>
  </si>
  <si>
    <t>侵襲を伴う臨床
薬理的な検査・測定</t>
    <phoneticPr fontId="3"/>
  </si>
  <si>
    <t xml:space="preserve">これらの検査にかかる費用は保険外併用療養費として別途治験依頼者に請求されるが、治験に伴うこれらの検査の技術や評価を考慮したウェイトを定める。
対象例：①生検（但し、部位や範囲により「要素：L　その他のポイント」で調整するものとする。）、②肝・腎機能等の負荷試験、③内視鏡検査、④心血行動態検査（心カテ）、⑤冠動脈造影（CAG）、 ⑤胆道機能検査（胆汁採取） 、⑥造影剤を使用する画像検査
</t>
    <phoneticPr fontId="3"/>
  </si>
  <si>
    <t>L</t>
    <phoneticPr fontId="3"/>
  </si>
  <si>
    <t xml:space="preserve">治験において特殊な内容（通常の一般診療では実施しない項目等）がある場合、必要に応じてポイントを加算するものとし、その詳細を備考に記入する。
対象例：①特殊スタッフを要する（有効性評価医師、非盲検薬剤師等、非盲検CRC）、②治験薬の取扱いが特殊である（投与に開胸手術を要する等）③スケジュール上、土日/祝日に対応が必須となるもの、④投与に際し、特殊な制限がある（治験薬調整後●時間以内に投与する等）⑤被験者に貸与し、院内での管理や対応が必要なもの（ウェラブルデバイスやタブレット等）、⑥治験に使用する機器に対し、通常又は当院の基本的な保守・管理以外の要望があるもの（冷蔵庫・冷凍庫に対し通常運用外の温度管理、DXAやCTでファントム等による通常運用外校正管理・画像送付等） </t>
    <rPh sb="58" eb="60">
      <t>ショウサイ</t>
    </rPh>
    <rPh sb="61" eb="63">
      <t>ビコウ</t>
    </rPh>
    <rPh sb="64" eb="66">
      <t>キニュウ</t>
    </rPh>
    <phoneticPr fontId="3"/>
  </si>
  <si>
    <t>契約期間が1年未満の場合は乗数を「12」とし、
終了時に未請求分の月数を加えて請求するものとする。
それ以上の場合は期間を月数で算出し、
それに応じて乗数を加算する。
計算式では小数点第3位を切り捨てて計算する。
1年未満の場合「12」
1年以上の場合「契約期間（月数）」</t>
    <rPh sb="0" eb="2">
      <t>ケイヤク</t>
    </rPh>
    <rPh sb="2" eb="4">
      <t>キカン</t>
    </rPh>
    <rPh sb="24" eb="27">
      <t>シュウリョウジ</t>
    </rPh>
    <rPh sb="28" eb="32">
      <t>ミセイキュウブン</t>
    </rPh>
    <rPh sb="33" eb="35">
      <t>ゲッスウ</t>
    </rPh>
    <rPh sb="36" eb="37">
      <t>クワ</t>
    </rPh>
    <rPh sb="39" eb="41">
      <t>セイキュウ</t>
    </rPh>
    <rPh sb="61" eb="63">
      <t>ゲッスウ</t>
    </rPh>
    <rPh sb="64" eb="66">
      <t>サンシュツ</t>
    </rPh>
    <rPh sb="78" eb="80">
      <t>カサン</t>
    </rPh>
    <rPh sb="84" eb="87">
      <t>ケイサンシキ</t>
    </rPh>
    <rPh sb="89" eb="92">
      <t>ショウスウテン</t>
    </rPh>
    <rPh sb="92" eb="93">
      <t>ダイ</t>
    </rPh>
    <rPh sb="94" eb="95">
      <t>イ</t>
    </rPh>
    <rPh sb="96" eb="97">
      <t>キ</t>
    </rPh>
    <rPh sb="98" eb="99">
      <t>ス</t>
    </rPh>
    <rPh sb="101" eb="103">
      <t>ケイサン</t>
    </rPh>
    <phoneticPr fontId="3"/>
  </si>
  <si>
    <t>契約期間1年未満の例：2021年4月1日契約締結で2021年12月10日に終了報告書が提出された場合。
➀2021年7月に2021年4～6月（3ヶ月）分請求
②2021年10月に2021年7～9月（3ヶ月）分請求
③2021年12月10日以降に2021年10～12月（3ヶ月）に
未請求分（12-9（実施期間分）＝3ヶ月）を加え
6か月分請求</t>
    <rPh sb="0" eb="4">
      <t>ケイヤクキカン</t>
    </rPh>
    <rPh sb="5" eb="8">
      <t>ネンミマン</t>
    </rPh>
    <rPh sb="9" eb="10">
      <t>レイ</t>
    </rPh>
    <rPh sb="15" eb="16">
      <t>ネン</t>
    </rPh>
    <rPh sb="17" eb="18">
      <t>ガツ</t>
    </rPh>
    <rPh sb="19" eb="20">
      <t>ニチ</t>
    </rPh>
    <rPh sb="20" eb="24">
      <t>ケイヤクテイケツ</t>
    </rPh>
    <rPh sb="29" eb="30">
      <t>ネン</t>
    </rPh>
    <rPh sb="32" eb="33">
      <t>ガツ</t>
    </rPh>
    <rPh sb="35" eb="36">
      <t>ニチ</t>
    </rPh>
    <rPh sb="37" eb="39">
      <t>シュウリョウ</t>
    </rPh>
    <rPh sb="39" eb="42">
      <t>ホウコクショ</t>
    </rPh>
    <rPh sb="43" eb="45">
      <t>テイシュツ</t>
    </rPh>
    <rPh sb="48" eb="50">
      <t>バアイ</t>
    </rPh>
    <rPh sb="57" eb="58">
      <t>ネン</t>
    </rPh>
    <rPh sb="59" eb="60">
      <t>ガツ</t>
    </rPh>
    <rPh sb="65" eb="66">
      <t>ネン</t>
    </rPh>
    <rPh sb="69" eb="70">
      <t>ガツ</t>
    </rPh>
    <rPh sb="73" eb="74">
      <t>ゲツ</t>
    </rPh>
    <rPh sb="75" eb="76">
      <t>ブン</t>
    </rPh>
    <rPh sb="76" eb="78">
      <t>セイキュウ</t>
    </rPh>
    <rPh sb="84" eb="85">
      <t>ネン</t>
    </rPh>
    <rPh sb="87" eb="88">
      <t>ガツ</t>
    </rPh>
    <rPh sb="93" eb="94">
      <t>ネン</t>
    </rPh>
    <rPh sb="97" eb="98">
      <t>ガツ</t>
    </rPh>
    <rPh sb="104" eb="106">
      <t>セイキュウ</t>
    </rPh>
    <rPh sb="112" eb="113">
      <t>ネン</t>
    </rPh>
    <rPh sb="115" eb="116">
      <t>ガツ</t>
    </rPh>
    <rPh sb="118" eb="119">
      <t>ニチ</t>
    </rPh>
    <rPh sb="119" eb="121">
      <t>イコウ</t>
    </rPh>
    <rPh sb="126" eb="127">
      <t>ネン</t>
    </rPh>
    <rPh sb="132" eb="133">
      <t>ガツ</t>
    </rPh>
    <rPh sb="136" eb="137">
      <t>ゲツ</t>
    </rPh>
    <rPh sb="140" eb="144">
      <t>ミセイキュウブン</t>
    </rPh>
    <rPh sb="150" eb="154">
      <t>ジッシキカン</t>
    </rPh>
    <rPh sb="154" eb="155">
      <t>ブン</t>
    </rPh>
    <rPh sb="159" eb="160">
      <t>ゲツ</t>
    </rPh>
    <rPh sb="162" eb="163">
      <t>クワ</t>
    </rPh>
    <rPh sb="167" eb="169">
      <t>ゲツブン</t>
    </rPh>
    <rPh sb="169" eb="171">
      <t>セイキュウ</t>
    </rPh>
    <phoneticPr fontId="3"/>
  </si>
  <si>
    <t>●●株式会社</t>
    <rPh sb="2" eb="6">
      <t>カブシキガイシャ</t>
    </rPh>
    <phoneticPr fontId="3"/>
  </si>
  <si>
    <t>▲▲科</t>
    <rPh sb="2" eb="3">
      <t>カ</t>
    </rPh>
    <phoneticPr fontId="3"/>
  </si>
  <si>
    <t>実施施設：</t>
    <rPh sb="0" eb="2">
      <t>ジッシ</t>
    </rPh>
    <rPh sb="2" eb="4">
      <t>シセツ</t>
    </rPh>
    <phoneticPr fontId="3"/>
  </si>
  <si>
    <r>
      <t>「４週に２回」とは、来院頻度が２週間に１回程度のものとする。
「４週間に3回以上」とは、全体を通して明らかに「４週に２回」の頻度を超えて観察を要するものとする。「3週間に1回」等のように、</t>
    </r>
    <r>
      <rPr>
        <b/>
        <sz val="10.5"/>
        <rFont val="ＭＳ Ｐゴシック"/>
        <family val="3"/>
        <charset val="128"/>
      </rPr>
      <t xml:space="preserve">頻度がウェイトとウェイトの間にある場合はより高いウェイトを採用するものとする。 </t>
    </r>
    <phoneticPr fontId="3"/>
  </si>
  <si>
    <t>回）</t>
  </si>
  <si>
    <r>
      <rPr>
        <b/>
        <sz val="14"/>
        <rFont val="ＭＳ 明朝"/>
        <family val="1"/>
        <charset val="128"/>
      </rPr>
      <t>（予定）</t>
    </r>
    <r>
      <rPr>
        <sz val="14"/>
        <rFont val="ＭＳ 明朝"/>
        <family val="1"/>
        <charset val="128"/>
      </rPr>
      <t>治験契約期間：</t>
    </r>
    <rPh sb="1" eb="3">
      <t>ヨテイ</t>
    </rPh>
    <rPh sb="4" eb="6">
      <t>チケン</t>
    </rPh>
    <rPh sb="6" eb="8">
      <t>ケイヤク</t>
    </rPh>
    <rPh sb="8" eb="10">
      <t>キカン</t>
    </rPh>
    <phoneticPr fontId="3"/>
  </si>
  <si>
    <r>
      <t>(</t>
    </r>
    <r>
      <rPr>
        <sz val="16"/>
        <rFont val="ＭＳ 明朝"/>
        <family val="1"/>
        <charset val="128"/>
      </rPr>
      <t>回数</t>
    </r>
    <rPh sb="1" eb="3">
      <t>カイスウ</t>
    </rPh>
    <phoneticPr fontId="3"/>
  </si>
  <si>
    <r>
      <rPr>
        <sz val="16"/>
        <rFont val="ＭＳ 明朝"/>
        <family val="1"/>
        <charset val="128"/>
      </rPr>
      <t>～</t>
    </r>
    <phoneticPr fontId="3"/>
  </si>
  <si>
    <r>
      <rPr>
        <sz val="13"/>
        <color indexed="8"/>
        <rFont val="ＭＳ 明朝"/>
        <family val="1"/>
        <charset val="128"/>
      </rPr>
      <t xml:space="preserve">外部委員等謝金、会議費等
</t>
    </r>
    <r>
      <rPr>
        <b/>
        <sz val="13"/>
        <color indexed="56"/>
        <rFont val="Century"/>
        <family val="1"/>
      </rPr>
      <t>120,000</t>
    </r>
    <r>
      <rPr>
        <b/>
        <sz val="13"/>
        <color indexed="56"/>
        <rFont val="ＭＳ 明朝"/>
        <family val="1"/>
        <charset val="128"/>
      </rPr>
      <t>円</t>
    </r>
    <r>
      <rPr>
        <sz val="13"/>
        <color indexed="8"/>
        <rFont val="ＭＳ 明朝"/>
        <family val="1"/>
        <charset val="128"/>
      </rPr>
      <t>（新規契約時）</t>
    </r>
    <phoneticPr fontId="3"/>
  </si>
  <si>
    <r>
      <rPr>
        <sz val="13"/>
        <color indexed="8"/>
        <rFont val="ＭＳ 明朝"/>
        <family val="1"/>
        <charset val="128"/>
      </rPr>
      <t>初回</t>
    </r>
    <r>
      <rPr>
        <sz val="13"/>
        <color indexed="8"/>
        <rFont val="Century"/>
        <family val="1"/>
      </rPr>
      <t>IRB</t>
    </r>
    <r>
      <rPr>
        <sz val="13"/>
        <color indexed="8"/>
        <rFont val="ＭＳ 明朝"/>
        <family val="1"/>
        <charset val="128"/>
      </rPr>
      <t xml:space="preserve">審議に必要な治験管理室の光熱費、消耗品費、印刷費、通信費等
（治験審査委員会事務処理に必要な経費含む）
</t>
    </r>
    <r>
      <rPr>
        <b/>
        <sz val="13"/>
        <color indexed="56"/>
        <rFont val="ＭＳ 明朝"/>
        <family val="1"/>
        <charset val="128"/>
      </rPr>
      <t>（</t>
    </r>
    <r>
      <rPr>
        <b/>
        <sz val="13"/>
        <color indexed="56"/>
        <rFont val="Century"/>
        <family val="1"/>
      </rPr>
      <t>a</t>
    </r>
    <r>
      <rPr>
        <b/>
        <sz val="13"/>
        <color indexed="56"/>
        <rFont val="ＭＳ 明朝"/>
        <family val="1"/>
        <charset val="128"/>
      </rPr>
      <t>＋</t>
    </r>
    <r>
      <rPr>
        <b/>
        <sz val="13"/>
        <color indexed="56"/>
        <rFont val="Century"/>
        <family val="1"/>
      </rPr>
      <t>b</t>
    </r>
    <r>
      <rPr>
        <b/>
        <sz val="13"/>
        <color indexed="56"/>
        <rFont val="ＭＳ 明朝"/>
        <family val="1"/>
        <charset val="128"/>
      </rPr>
      <t>＋</t>
    </r>
    <r>
      <rPr>
        <b/>
        <sz val="13"/>
        <color indexed="56"/>
        <rFont val="Century"/>
        <family val="1"/>
      </rPr>
      <t>c</t>
    </r>
    <r>
      <rPr>
        <b/>
        <sz val="13"/>
        <color indexed="56"/>
        <rFont val="ＭＳ 明朝"/>
        <family val="1"/>
        <charset val="128"/>
      </rPr>
      <t>＋</t>
    </r>
    <r>
      <rPr>
        <b/>
        <sz val="13"/>
        <color indexed="56"/>
        <rFont val="Century"/>
        <family val="1"/>
      </rPr>
      <t>d</t>
    </r>
    <r>
      <rPr>
        <b/>
        <sz val="13"/>
        <color indexed="56"/>
        <rFont val="ＭＳ 明朝"/>
        <family val="1"/>
        <charset val="128"/>
      </rPr>
      <t>＋</t>
    </r>
    <r>
      <rPr>
        <b/>
        <sz val="13"/>
        <color indexed="56"/>
        <rFont val="Century"/>
        <family val="1"/>
      </rPr>
      <t>e</t>
    </r>
    <r>
      <rPr>
        <b/>
        <sz val="13"/>
        <color indexed="56"/>
        <rFont val="ＭＳ 明朝"/>
        <family val="1"/>
        <charset val="128"/>
      </rPr>
      <t>）</t>
    </r>
    <r>
      <rPr>
        <b/>
        <sz val="13"/>
        <color indexed="56"/>
        <rFont val="Century"/>
        <family val="1"/>
      </rPr>
      <t>×20</t>
    </r>
    <r>
      <rPr>
        <b/>
        <sz val="13"/>
        <color indexed="56"/>
        <rFont val="ＭＳ 明朝"/>
        <family val="1"/>
        <charset val="128"/>
      </rPr>
      <t>％</t>
    </r>
    <r>
      <rPr>
        <sz val="13"/>
        <color indexed="8"/>
        <rFont val="ＭＳ 明朝"/>
        <family val="1"/>
        <charset val="128"/>
      </rPr>
      <t>（新規契約時）</t>
    </r>
    <rPh sb="0" eb="2">
      <t>ショカイ</t>
    </rPh>
    <rPh sb="5" eb="7">
      <t>シンギ</t>
    </rPh>
    <rPh sb="8" eb="10">
      <t>ヒツヨウ</t>
    </rPh>
    <rPh sb="11" eb="13">
      <t>チケン</t>
    </rPh>
    <rPh sb="13" eb="16">
      <t>カンリシツ</t>
    </rPh>
    <rPh sb="17" eb="20">
      <t>コウネツヒ</t>
    </rPh>
    <rPh sb="21" eb="24">
      <t>ショウモウヒン</t>
    </rPh>
    <rPh sb="24" eb="25">
      <t>ヒ</t>
    </rPh>
    <rPh sb="26" eb="28">
      <t>インサツ</t>
    </rPh>
    <rPh sb="28" eb="29">
      <t>ヒ</t>
    </rPh>
    <rPh sb="30" eb="32">
      <t>ツウシン</t>
    </rPh>
    <rPh sb="32" eb="33">
      <t>ヒ</t>
    </rPh>
    <rPh sb="33" eb="34">
      <t>トウ</t>
    </rPh>
    <rPh sb="36" eb="38">
      <t>チケン</t>
    </rPh>
    <rPh sb="38" eb="40">
      <t>シンサ</t>
    </rPh>
    <rPh sb="40" eb="43">
      <t>イインカイ</t>
    </rPh>
    <rPh sb="43" eb="45">
      <t>ジム</t>
    </rPh>
    <rPh sb="45" eb="47">
      <t>ショリ</t>
    </rPh>
    <rPh sb="48" eb="50">
      <t>ヒツヨウ</t>
    </rPh>
    <rPh sb="51" eb="53">
      <t>ケイヒ</t>
    </rPh>
    <rPh sb="53" eb="54">
      <t>フク</t>
    </rPh>
    <phoneticPr fontId="3"/>
  </si>
  <si>
    <r>
      <rPr>
        <sz val="13"/>
        <color indexed="8"/>
        <rFont val="ＭＳ 明朝"/>
        <family val="1"/>
        <charset val="128"/>
      </rPr>
      <t>初回</t>
    </r>
    <r>
      <rPr>
        <sz val="13"/>
        <color indexed="8"/>
        <rFont val="Century"/>
        <family val="1"/>
      </rPr>
      <t>IRB</t>
    </r>
    <r>
      <rPr>
        <sz val="13"/>
        <color indexed="8"/>
        <rFont val="ＭＳ 明朝"/>
        <family val="1"/>
        <charset val="128"/>
      </rPr>
      <t xml:space="preserve">審議に必要な治験管理室を除く病院全体の機械損料等、
施設設備等の維持管理費、その他の経費
</t>
    </r>
    <r>
      <rPr>
        <b/>
        <sz val="13"/>
        <color indexed="56"/>
        <rFont val="ＭＳ 明朝"/>
        <family val="1"/>
        <charset val="128"/>
      </rPr>
      <t>（</t>
    </r>
    <r>
      <rPr>
        <b/>
        <sz val="13"/>
        <color indexed="56"/>
        <rFont val="Century"/>
        <family val="1"/>
      </rPr>
      <t>a</t>
    </r>
    <r>
      <rPr>
        <b/>
        <sz val="13"/>
        <color indexed="56"/>
        <rFont val="ＭＳ 明朝"/>
        <family val="1"/>
        <charset val="128"/>
      </rPr>
      <t>＋</t>
    </r>
    <r>
      <rPr>
        <b/>
        <sz val="13"/>
        <color indexed="56"/>
        <rFont val="Century"/>
        <family val="1"/>
      </rPr>
      <t>b</t>
    </r>
    <r>
      <rPr>
        <b/>
        <sz val="13"/>
        <color indexed="56"/>
        <rFont val="ＭＳ 明朝"/>
        <family val="1"/>
        <charset val="128"/>
      </rPr>
      <t>＋</t>
    </r>
    <r>
      <rPr>
        <b/>
        <sz val="13"/>
        <color indexed="56"/>
        <rFont val="Century"/>
        <family val="1"/>
      </rPr>
      <t>c</t>
    </r>
    <r>
      <rPr>
        <b/>
        <sz val="13"/>
        <color indexed="56"/>
        <rFont val="ＭＳ 明朝"/>
        <family val="1"/>
        <charset val="128"/>
      </rPr>
      <t>＋</t>
    </r>
    <r>
      <rPr>
        <b/>
        <sz val="13"/>
        <color indexed="56"/>
        <rFont val="Century"/>
        <family val="1"/>
      </rPr>
      <t>d</t>
    </r>
    <r>
      <rPr>
        <b/>
        <sz val="13"/>
        <color indexed="56"/>
        <rFont val="ＭＳ 明朝"/>
        <family val="1"/>
        <charset val="128"/>
      </rPr>
      <t>＋</t>
    </r>
    <r>
      <rPr>
        <b/>
        <sz val="13"/>
        <color indexed="56"/>
        <rFont val="Century"/>
        <family val="1"/>
      </rPr>
      <t>e</t>
    </r>
    <r>
      <rPr>
        <b/>
        <sz val="13"/>
        <color indexed="56"/>
        <rFont val="ＭＳ 明朝"/>
        <family val="1"/>
        <charset val="128"/>
      </rPr>
      <t>＋</t>
    </r>
    <r>
      <rPr>
        <b/>
        <sz val="13"/>
        <color indexed="56"/>
        <rFont val="Century"/>
        <family val="1"/>
      </rPr>
      <t>f</t>
    </r>
    <r>
      <rPr>
        <b/>
        <sz val="13"/>
        <color indexed="56"/>
        <rFont val="ＭＳ 明朝"/>
        <family val="1"/>
        <charset val="128"/>
      </rPr>
      <t>）</t>
    </r>
    <r>
      <rPr>
        <b/>
        <sz val="13"/>
        <color indexed="56"/>
        <rFont val="Century"/>
        <family val="1"/>
      </rPr>
      <t>×30</t>
    </r>
    <r>
      <rPr>
        <b/>
        <sz val="13"/>
        <color indexed="56"/>
        <rFont val="ＭＳ 明朝"/>
        <family val="1"/>
        <charset val="128"/>
      </rPr>
      <t>％</t>
    </r>
    <r>
      <rPr>
        <sz val="13"/>
        <color indexed="8"/>
        <rFont val="ＭＳ 明朝"/>
        <family val="1"/>
        <charset val="128"/>
      </rPr>
      <t>（新規契約時）</t>
    </r>
    <rPh sb="5" eb="7">
      <t>シンギ</t>
    </rPh>
    <rPh sb="17" eb="18">
      <t>ノゾ</t>
    </rPh>
    <rPh sb="19" eb="21">
      <t>ビョウイン</t>
    </rPh>
    <rPh sb="21" eb="23">
      <t>ゼンタイ</t>
    </rPh>
    <phoneticPr fontId="3"/>
  </si>
  <si>
    <r>
      <rPr>
        <b/>
        <sz val="13"/>
        <color rgb="FF000080"/>
        <rFont val="ＭＳ 明朝"/>
        <family val="1"/>
        <charset val="128"/>
      </rPr>
      <t>ポイント数</t>
    </r>
    <r>
      <rPr>
        <b/>
        <sz val="13"/>
        <color rgb="FF000080"/>
        <rFont val="Century"/>
        <family val="1"/>
      </rPr>
      <t>×9,500</t>
    </r>
    <r>
      <rPr>
        <b/>
        <sz val="13"/>
        <color rgb="FF000080"/>
        <rFont val="ＭＳ 明朝"/>
        <family val="1"/>
        <charset val="128"/>
      </rPr>
      <t>円</t>
    </r>
    <r>
      <rPr>
        <b/>
        <sz val="13"/>
        <color rgb="FF000080"/>
        <rFont val="Century"/>
        <family val="1"/>
      </rPr>
      <t>×</t>
    </r>
    <r>
      <rPr>
        <b/>
        <sz val="13"/>
        <color rgb="FF000080"/>
        <rFont val="ＭＳ 明朝"/>
        <family val="1"/>
        <charset val="128"/>
      </rPr>
      <t>（実施）症例数</t>
    </r>
    <r>
      <rPr>
        <sz val="10"/>
        <color indexed="10"/>
        <rFont val="ＭＳ 明朝"/>
        <family val="1"/>
        <charset val="128"/>
      </rPr>
      <t/>
    </r>
    <rPh sb="14" eb="16">
      <t>ジッシ</t>
    </rPh>
    <phoneticPr fontId="3"/>
  </si>
  <si>
    <r>
      <rPr>
        <sz val="13"/>
        <color indexed="8"/>
        <rFont val="ＭＳ 明朝"/>
        <family val="1"/>
        <charset val="128"/>
      </rPr>
      <t xml:space="preserve">臨床研究費に対する治験管理室の事務管理、記録保存等に必要な経費
</t>
    </r>
    <r>
      <rPr>
        <b/>
        <sz val="13"/>
        <color rgb="FF000080"/>
        <rFont val="ＭＳ 明朝"/>
        <family val="1"/>
        <charset val="128"/>
      </rPr>
      <t>（</t>
    </r>
    <r>
      <rPr>
        <b/>
        <sz val="13"/>
        <color rgb="FF000080"/>
        <rFont val="Century"/>
        <family val="1"/>
      </rPr>
      <t>A</t>
    </r>
    <r>
      <rPr>
        <b/>
        <sz val="13"/>
        <color rgb="FF000080"/>
        <rFont val="ＭＳ 明朝"/>
        <family val="1"/>
        <charset val="128"/>
      </rPr>
      <t>）</t>
    </r>
    <r>
      <rPr>
        <b/>
        <sz val="13"/>
        <color rgb="FF000080"/>
        <rFont val="Century"/>
        <family val="1"/>
      </rPr>
      <t>×20%</t>
    </r>
    <phoneticPr fontId="3"/>
  </si>
  <si>
    <r>
      <rPr>
        <sz val="13"/>
        <color indexed="8"/>
        <rFont val="ＭＳ 明朝"/>
        <family val="1"/>
        <charset val="128"/>
      </rPr>
      <t xml:space="preserve">臨床研究費に対する験管理室を除く病院全体及び大学の事務管理、
記録保存等に必要な経費、その他の経費
</t>
    </r>
    <r>
      <rPr>
        <b/>
        <sz val="13"/>
        <color rgb="FF000080"/>
        <rFont val="ＭＳ 明朝"/>
        <family val="1"/>
        <charset val="128"/>
      </rPr>
      <t>（</t>
    </r>
    <r>
      <rPr>
        <b/>
        <sz val="13"/>
        <color rgb="FF000080"/>
        <rFont val="Century"/>
        <family val="1"/>
      </rPr>
      <t>A</t>
    </r>
    <r>
      <rPr>
        <b/>
        <sz val="13"/>
        <color rgb="FF000080"/>
        <rFont val="ＭＳ 明朝"/>
        <family val="1"/>
        <charset val="128"/>
      </rPr>
      <t>＋</t>
    </r>
    <r>
      <rPr>
        <b/>
        <sz val="13"/>
        <color rgb="FF000080"/>
        <rFont val="Century"/>
        <family val="1"/>
      </rPr>
      <t>B</t>
    </r>
    <r>
      <rPr>
        <b/>
        <sz val="13"/>
        <color rgb="FF000080"/>
        <rFont val="ＭＳ 明朝"/>
        <family val="1"/>
        <charset val="128"/>
      </rPr>
      <t>）</t>
    </r>
    <r>
      <rPr>
        <b/>
        <sz val="13"/>
        <color rgb="FF000080"/>
        <rFont val="Century"/>
        <family val="1"/>
      </rPr>
      <t>×30%</t>
    </r>
    <rPh sb="18" eb="20">
      <t>ゼンタイ</t>
    </rPh>
    <rPh sb="20" eb="21">
      <t>オヨ</t>
    </rPh>
    <rPh sb="22" eb="24">
      <t>ダイガク</t>
    </rPh>
    <rPh sb="25" eb="27">
      <t>ジム</t>
    </rPh>
    <rPh sb="27" eb="29">
      <t>カンリ</t>
    </rPh>
    <rPh sb="31" eb="33">
      <t>キロク</t>
    </rPh>
    <rPh sb="33" eb="36">
      <t>ホゾンナド</t>
    </rPh>
    <rPh sb="37" eb="39">
      <t>ヒツヨウ</t>
    </rPh>
    <rPh sb="40" eb="42">
      <t>ケイヒ</t>
    </rPh>
    <phoneticPr fontId="3"/>
  </si>
  <si>
    <r>
      <rPr>
        <b/>
        <sz val="13"/>
        <color indexed="8"/>
        <rFont val="ＭＳ 明朝"/>
        <family val="1"/>
        <charset val="128"/>
      </rPr>
      <t>予定症例数</t>
    </r>
    <r>
      <rPr>
        <b/>
        <sz val="13"/>
        <color indexed="8"/>
        <rFont val="Century"/>
        <family val="1"/>
      </rPr>
      <t>×1</t>
    </r>
    <r>
      <rPr>
        <b/>
        <sz val="13"/>
        <color indexed="8"/>
        <rFont val="ＭＳ 明朝"/>
        <family val="1"/>
        <charset val="128"/>
      </rPr>
      <t>症例当たりの被験者負担軽減費支払い回数</t>
    </r>
    <r>
      <rPr>
        <b/>
        <sz val="13"/>
        <color indexed="8"/>
        <rFont val="Century"/>
        <family val="1"/>
      </rPr>
      <t>×10,000</t>
    </r>
    <r>
      <rPr>
        <b/>
        <sz val="13"/>
        <color indexed="8"/>
        <rFont val="ＭＳ 明朝"/>
        <family val="1"/>
        <charset val="128"/>
      </rPr>
      <t>円</t>
    </r>
    <rPh sb="13" eb="16">
      <t>ヒケンシャ</t>
    </rPh>
    <rPh sb="16" eb="18">
      <t>フタン</t>
    </rPh>
    <rPh sb="18" eb="20">
      <t>ケイゲン</t>
    </rPh>
    <rPh sb="20" eb="21">
      <t>ヒ</t>
    </rPh>
    <rPh sb="21" eb="23">
      <t>シハラ</t>
    </rPh>
    <phoneticPr fontId="3"/>
  </si>
  <si>
    <r>
      <rPr>
        <sz val="13"/>
        <color indexed="8"/>
        <rFont val="ＭＳ 明朝"/>
        <family val="1"/>
        <charset val="128"/>
      </rPr>
      <t xml:space="preserve">治験管理室の負担軽減費取扱い等に必要な経費
</t>
    </r>
    <r>
      <rPr>
        <b/>
        <sz val="13"/>
        <color indexed="56"/>
        <rFont val="ＭＳ 明朝"/>
        <family val="1"/>
        <charset val="128"/>
      </rPr>
      <t>（</t>
    </r>
    <r>
      <rPr>
        <b/>
        <sz val="13"/>
        <color indexed="56"/>
        <rFont val="Century"/>
        <family val="1"/>
      </rPr>
      <t>G</t>
    </r>
    <r>
      <rPr>
        <b/>
        <sz val="13"/>
        <color indexed="56"/>
        <rFont val="ＭＳ 明朝"/>
        <family val="1"/>
        <charset val="128"/>
      </rPr>
      <t>）</t>
    </r>
    <r>
      <rPr>
        <b/>
        <sz val="13"/>
        <color indexed="56"/>
        <rFont val="Century"/>
        <family val="1"/>
      </rPr>
      <t>×20%</t>
    </r>
    <rPh sb="6" eb="8">
      <t>フタン</t>
    </rPh>
    <rPh sb="8" eb="10">
      <t>ケイゲン</t>
    </rPh>
    <rPh sb="10" eb="11">
      <t>ヒ</t>
    </rPh>
    <rPh sb="11" eb="13">
      <t>トリアツカ</t>
    </rPh>
    <rPh sb="14" eb="15">
      <t>トウ</t>
    </rPh>
    <rPh sb="16" eb="18">
      <t>ヒツヨウ</t>
    </rPh>
    <rPh sb="19" eb="21">
      <t>ケイヒ</t>
    </rPh>
    <phoneticPr fontId="3"/>
  </si>
  <si>
    <r>
      <rPr>
        <sz val="13"/>
        <color indexed="8"/>
        <rFont val="ＭＳ 明朝"/>
        <family val="1"/>
        <charset val="128"/>
      </rPr>
      <t xml:space="preserve">治験管理室を除く病院全体の負担軽減費取扱い等に必要な経費
</t>
    </r>
    <r>
      <rPr>
        <b/>
        <sz val="13"/>
        <color indexed="56"/>
        <rFont val="ＭＳ 明朝"/>
        <family val="1"/>
        <charset val="128"/>
      </rPr>
      <t>（</t>
    </r>
    <r>
      <rPr>
        <b/>
        <sz val="13"/>
        <color indexed="56"/>
        <rFont val="Century"/>
        <family val="1"/>
      </rPr>
      <t>G+H</t>
    </r>
    <r>
      <rPr>
        <b/>
        <sz val="13"/>
        <color indexed="56"/>
        <rFont val="ＭＳ 明朝"/>
        <family val="1"/>
        <charset val="128"/>
      </rPr>
      <t>）</t>
    </r>
    <r>
      <rPr>
        <b/>
        <sz val="13"/>
        <color indexed="56"/>
        <rFont val="Century"/>
        <family val="1"/>
      </rPr>
      <t>×30%</t>
    </r>
    <rPh sb="10" eb="12">
      <t>ゼンタイ</t>
    </rPh>
    <rPh sb="13" eb="15">
      <t>フタン</t>
    </rPh>
    <rPh sb="15" eb="17">
      <t>ケイゲン</t>
    </rPh>
    <rPh sb="17" eb="18">
      <t>ヒ</t>
    </rPh>
    <rPh sb="18" eb="20">
      <t>トリアツカ</t>
    </rPh>
    <rPh sb="21" eb="22">
      <t>トウ</t>
    </rPh>
    <rPh sb="23" eb="25">
      <t>ヒツヨウ</t>
    </rPh>
    <phoneticPr fontId="3"/>
  </si>
  <si>
    <r>
      <rPr>
        <sz val="13"/>
        <color indexed="8"/>
        <rFont val="ＭＳ 明朝"/>
        <family val="1"/>
        <charset val="128"/>
      </rPr>
      <t xml:space="preserve">治験管理室の光熱費、消耗品費、印刷費、通信費等
</t>
    </r>
    <r>
      <rPr>
        <b/>
        <sz val="13"/>
        <color indexed="56"/>
        <rFont val="ＭＳ 明朝"/>
        <family val="1"/>
        <charset val="128"/>
      </rPr>
      <t>（</t>
    </r>
    <r>
      <rPr>
        <b/>
        <sz val="13"/>
        <color indexed="56"/>
        <rFont val="Century"/>
        <family val="1"/>
      </rPr>
      <t>J</t>
    </r>
    <r>
      <rPr>
        <b/>
        <sz val="13"/>
        <color indexed="56"/>
        <rFont val="ＭＳ 明朝"/>
        <family val="1"/>
        <charset val="128"/>
      </rPr>
      <t>＋</t>
    </r>
    <r>
      <rPr>
        <b/>
        <sz val="13"/>
        <color indexed="56"/>
        <rFont val="Century"/>
        <family val="1"/>
      </rPr>
      <t>K</t>
    </r>
    <r>
      <rPr>
        <b/>
        <sz val="13"/>
        <color indexed="56"/>
        <rFont val="ＭＳ 明朝"/>
        <family val="1"/>
        <charset val="128"/>
      </rPr>
      <t>＋</t>
    </r>
    <r>
      <rPr>
        <b/>
        <sz val="13"/>
        <color indexed="56"/>
        <rFont val="Century"/>
        <family val="1"/>
      </rPr>
      <t>L</t>
    </r>
    <r>
      <rPr>
        <b/>
        <sz val="13"/>
        <color indexed="56"/>
        <rFont val="ＭＳ 明朝"/>
        <family val="1"/>
        <charset val="128"/>
      </rPr>
      <t>）</t>
    </r>
    <r>
      <rPr>
        <b/>
        <sz val="13"/>
        <color indexed="56"/>
        <rFont val="Century"/>
        <family val="1"/>
      </rPr>
      <t>×20%</t>
    </r>
    <rPh sb="6" eb="9">
      <t>コウネツヒ</t>
    </rPh>
    <rPh sb="10" eb="13">
      <t>ショウモウヒン</t>
    </rPh>
    <rPh sb="13" eb="14">
      <t>ヒ</t>
    </rPh>
    <rPh sb="15" eb="17">
      <t>インサツ</t>
    </rPh>
    <rPh sb="17" eb="18">
      <t>ヒ</t>
    </rPh>
    <rPh sb="19" eb="21">
      <t>ツウシン</t>
    </rPh>
    <rPh sb="21" eb="22">
      <t>ヒ</t>
    </rPh>
    <rPh sb="22" eb="23">
      <t>ナド</t>
    </rPh>
    <phoneticPr fontId="3"/>
  </si>
  <si>
    <r>
      <rPr>
        <sz val="13"/>
        <color indexed="8"/>
        <rFont val="ＭＳ 明朝"/>
        <family val="1"/>
        <charset val="128"/>
      </rPr>
      <t xml:space="preserve">治験管理室を除く病院全体の機械損料等、その他の経費
</t>
    </r>
    <r>
      <rPr>
        <b/>
        <sz val="13"/>
        <color indexed="56"/>
        <rFont val="ＭＳ 明朝"/>
        <family val="1"/>
        <charset val="128"/>
      </rPr>
      <t>（</t>
    </r>
    <r>
      <rPr>
        <b/>
        <sz val="13"/>
        <color indexed="56"/>
        <rFont val="Century"/>
        <family val="1"/>
      </rPr>
      <t>J</t>
    </r>
    <r>
      <rPr>
        <b/>
        <sz val="13"/>
        <color indexed="56"/>
        <rFont val="ＭＳ 明朝"/>
        <family val="1"/>
        <charset val="128"/>
      </rPr>
      <t>＋</t>
    </r>
    <r>
      <rPr>
        <b/>
        <sz val="13"/>
        <color indexed="56"/>
        <rFont val="Century"/>
        <family val="1"/>
      </rPr>
      <t>K</t>
    </r>
    <r>
      <rPr>
        <b/>
        <sz val="13"/>
        <color indexed="56"/>
        <rFont val="ＭＳ 明朝"/>
        <family val="1"/>
        <charset val="128"/>
      </rPr>
      <t>＋</t>
    </r>
    <r>
      <rPr>
        <b/>
        <sz val="13"/>
        <color indexed="56"/>
        <rFont val="Century"/>
        <family val="1"/>
      </rPr>
      <t>L</t>
    </r>
    <r>
      <rPr>
        <b/>
        <sz val="13"/>
        <color indexed="56"/>
        <rFont val="ＭＳ 明朝"/>
        <family val="1"/>
        <charset val="128"/>
      </rPr>
      <t>＋</t>
    </r>
    <r>
      <rPr>
        <b/>
        <sz val="13"/>
        <color indexed="56"/>
        <rFont val="Century"/>
        <family val="1"/>
      </rPr>
      <t>M</t>
    </r>
    <r>
      <rPr>
        <b/>
        <sz val="13"/>
        <color indexed="56"/>
        <rFont val="ＭＳ 明朝"/>
        <family val="1"/>
        <charset val="128"/>
      </rPr>
      <t>）</t>
    </r>
    <r>
      <rPr>
        <b/>
        <sz val="13"/>
        <color indexed="56"/>
        <rFont val="Century"/>
        <family val="1"/>
      </rPr>
      <t>×30%</t>
    </r>
    <phoneticPr fontId="3"/>
  </si>
  <si>
    <r>
      <rPr>
        <sz val="13"/>
        <color indexed="8"/>
        <rFont val="ＭＳ 明朝"/>
        <family val="1"/>
        <charset val="128"/>
      </rPr>
      <t xml:space="preserve">外部委員等謝金、会議費等
</t>
    </r>
    <r>
      <rPr>
        <b/>
        <sz val="13"/>
        <color indexed="56"/>
        <rFont val="Century"/>
        <family val="1"/>
      </rPr>
      <t>100,000</t>
    </r>
    <r>
      <rPr>
        <b/>
        <sz val="13"/>
        <color indexed="56"/>
        <rFont val="ＭＳ 明朝"/>
        <family val="1"/>
        <charset val="128"/>
      </rPr>
      <t>円</t>
    </r>
    <r>
      <rPr>
        <sz val="13"/>
        <color indexed="8"/>
        <rFont val="ＭＳ 明朝"/>
        <family val="1"/>
        <charset val="128"/>
      </rPr>
      <t>（継続審査時、安全性情報報告含む）</t>
    </r>
    <r>
      <rPr>
        <sz val="13"/>
        <color indexed="8"/>
        <rFont val="Century"/>
        <family val="1"/>
      </rPr>
      <t>×</t>
    </r>
    <r>
      <rPr>
        <sz val="13"/>
        <color indexed="8"/>
        <rFont val="ＭＳ 明朝"/>
        <family val="1"/>
        <charset val="128"/>
      </rPr>
      <t>期間（年数）</t>
    </r>
    <rPh sb="22" eb="24">
      <t>ケイゾク</t>
    </rPh>
    <rPh sb="24" eb="26">
      <t>シンサ</t>
    </rPh>
    <rPh sb="28" eb="31">
      <t>アンゼンセイ</t>
    </rPh>
    <rPh sb="31" eb="33">
      <t>ジョウホウ</t>
    </rPh>
    <rPh sb="33" eb="35">
      <t>ホウコク</t>
    </rPh>
    <rPh sb="35" eb="36">
      <t>フク</t>
    </rPh>
    <phoneticPr fontId="3"/>
  </si>
  <si>
    <t>投与期間早見表</t>
    <rPh sb="0" eb="4">
      <t>トウヨキカン</t>
    </rPh>
    <rPh sb="4" eb="7">
      <t>ハヤミヒョウ</t>
    </rPh>
    <phoneticPr fontId="3"/>
  </si>
  <si>
    <t>～4</t>
    <phoneticPr fontId="3"/>
  </si>
  <si>
    <t>投与期間
（週）</t>
    <rPh sb="0" eb="4">
      <t>トウヨキカン</t>
    </rPh>
    <rPh sb="6" eb="7">
      <t>シュウ</t>
    </rPh>
    <phoneticPr fontId="3"/>
  </si>
  <si>
    <t>ポイント</t>
    <phoneticPr fontId="3"/>
  </si>
  <si>
    <t>5～24</t>
    <phoneticPr fontId="3"/>
  </si>
  <si>
    <t>25～49</t>
    <phoneticPr fontId="3"/>
  </si>
  <si>
    <t>50～74</t>
    <phoneticPr fontId="3"/>
  </si>
  <si>
    <t>75～99</t>
    <phoneticPr fontId="3"/>
  </si>
  <si>
    <t>100～124</t>
    <phoneticPr fontId="3"/>
  </si>
  <si>
    <t>125～149</t>
    <phoneticPr fontId="3"/>
  </si>
  <si>
    <t>150～174</t>
    <phoneticPr fontId="3"/>
  </si>
  <si>
    <t>175～199</t>
    <phoneticPr fontId="3"/>
  </si>
  <si>
    <t>200～224</t>
    <phoneticPr fontId="3"/>
  </si>
  <si>
    <t>225～249</t>
    <phoneticPr fontId="3"/>
  </si>
  <si>
    <t>250～274</t>
    <phoneticPr fontId="3"/>
  </si>
  <si>
    <t>275～299</t>
    <phoneticPr fontId="3"/>
  </si>
  <si>
    <t>300～324</t>
    <phoneticPr fontId="3"/>
  </si>
  <si>
    <t>325～349</t>
    <phoneticPr fontId="3"/>
  </si>
  <si>
    <t>350～374</t>
    <phoneticPr fontId="3"/>
  </si>
  <si>
    <r>
      <t>治験実施計画書で定められた、</t>
    </r>
    <r>
      <rPr>
        <b/>
        <sz val="10.5"/>
        <rFont val="ＭＳ Ｐゴシック"/>
        <family val="3"/>
        <charset val="128"/>
      </rPr>
      <t>1被験者に対する投与期間とする。</t>
    </r>
    <r>
      <rPr>
        <sz val="10.5"/>
        <rFont val="ＭＳ Ｐゴシック"/>
        <family val="3"/>
        <charset val="128"/>
      </rPr>
      <t xml:space="preserve">
ただし、</t>
    </r>
    <r>
      <rPr>
        <b/>
        <sz val="10.5"/>
        <rFont val="ＭＳ Ｐゴシック"/>
        <family val="3"/>
        <charset val="128"/>
      </rPr>
      <t>投与期間がコホート等で複数存在する場合は、最も長い期間を採用する。</t>
    </r>
    <r>
      <rPr>
        <sz val="10.5"/>
        <rFont val="ＭＳ Ｐゴシック"/>
        <family val="3"/>
        <charset val="128"/>
      </rPr>
      <t xml:space="preserve">
 投与期間中に休薬期間を挟む場合は、その期間を除き、計算するものとする。
また、</t>
    </r>
    <r>
      <rPr>
        <b/>
        <sz val="10.5"/>
        <rFont val="ＭＳ Ｐゴシック"/>
        <family val="3"/>
        <charset val="128"/>
      </rPr>
      <t>継続投与等で期間が定められていない場合は、</t>
    </r>
    <r>
      <rPr>
        <b/>
        <sz val="10.5"/>
        <color indexed="8"/>
        <rFont val="ＭＳ Ｐゴシック"/>
        <family val="3"/>
        <charset val="128"/>
      </rPr>
      <t xml:space="preserve">依頼者側で想定している期間、又は前相等で指標となる期間（死亡までの中央値等）を参考に、依頼者に確認の上、決定する </t>
    </r>
    <r>
      <rPr>
        <sz val="10.5"/>
        <color indexed="10"/>
        <rFont val="ＭＳ Ｐゴシック"/>
        <family val="3"/>
        <charset val="128"/>
      </rPr>
      <t xml:space="preserve">。
（治験責任医師への確認）
</t>
    </r>
    <r>
      <rPr>
        <b/>
        <sz val="10.5"/>
        <color theme="1"/>
        <rFont val="ＭＳ Ｐゴシック"/>
        <family val="3"/>
        <charset val="128"/>
      </rPr>
      <t>※ポイントは別シート投与期間早見表でご確認ください。</t>
    </r>
    <rPh sb="180" eb="181">
      <t>ウエ</t>
    </rPh>
    <rPh sb="182" eb="184">
      <t>ケッテイ</t>
    </rPh>
    <rPh sb="208" eb="209">
      <t>ベツ</t>
    </rPh>
    <rPh sb="212" eb="216">
      <t>トウヨキカン</t>
    </rPh>
    <rPh sb="216" eb="219">
      <t>ハヤミヒョウ</t>
    </rPh>
    <rPh sb="221" eb="223">
      <t>カクニン</t>
    </rPh>
    <phoneticPr fontId="3"/>
  </si>
  <si>
    <r>
      <t xml:space="preserve">薬物の体内動態測定等のために時間を追って行われる採血や採尿で、１回の来院（診察）の際に行われる採血及び採尿の時点数を回数とする。
</t>
    </r>
    <r>
      <rPr>
        <b/>
        <sz val="10.5"/>
        <rFont val="ＭＳ Ｐゴシック"/>
        <family val="3"/>
        <charset val="128"/>
      </rPr>
      <t>採血と採尿はそれぞれカウントし合計するものとする。</t>
    </r>
    <r>
      <rPr>
        <sz val="10.5"/>
        <rFont val="ＭＳ Ｐゴシック"/>
        <family val="3"/>
        <charset val="128"/>
      </rPr>
      <t xml:space="preserve">（但し、治験実施計画書で任意採血がある場合等は、その他ポイントにて調整する。）   
</t>
    </r>
    <r>
      <rPr>
        <sz val="10.5"/>
        <color theme="1"/>
        <rFont val="ＭＳ Ｐゴシック"/>
        <family val="3"/>
        <charset val="128"/>
      </rPr>
      <t>また、臨床検査の採血と同じタイミングでも別カウントとする。</t>
    </r>
    <rPh sb="136" eb="140">
      <t>リンショウケンサ</t>
    </rPh>
    <phoneticPr fontId="3"/>
  </si>
  <si>
    <r>
      <t>A</t>
    </r>
    <r>
      <rPr>
        <sz val="12"/>
        <rFont val="ＭＳ Ｐ明朝"/>
        <family val="1"/>
        <charset val="128"/>
      </rPr>
      <t>〇〇〇〇</t>
    </r>
    <phoneticPr fontId="3"/>
  </si>
  <si>
    <r>
      <rPr>
        <sz val="11"/>
        <rFont val="ＭＳ 明朝"/>
        <family val="1"/>
        <charset val="128"/>
      </rPr>
      <t>＊各ウェイトの項目を</t>
    </r>
    <r>
      <rPr>
        <sz val="11"/>
        <rFont val="Segoe UI Symbol"/>
        <family val="1"/>
      </rPr>
      <t>○</t>
    </r>
    <r>
      <rPr>
        <sz val="11"/>
        <rFont val="ＭＳ 明朝"/>
        <family val="1"/>
        <charset val="128"/>
      </rPr>
      <t>で囲んでください。
＊その他のポイントについては、その算出理由をご記入ください
＊ポイントの変更があった場合は右上の「資料</t>
    </r>
    <r>
      <rPr>
        <sz val="11"/>
        <rFont val="Century"/>
        <family val="1"/>
      </rPr>
      <t>D</t>
    </r>
    <r>
      <rPr>
        <sz val="11"/>
        <rFont val="ＭＳ 明朝"/>
        <family val="1"/>
        <charset val="128"/>
      </rPr>
      <t>」を「資料</t>
    </r>
    <r>
      <rPr>
        <sz val="11"/>
        <rFont val="Century"/>
        <family val="1"/>
      </rPr>
      <t>D-</t>
    </r>
    <r>
      <rPr>
        <sz val="11"/>
        <rFont val="ＭＳ 明朝"/>
        <family val="1"/>
        <charset val="128"/>
      </rPr>
      <t>α」、
　「資料</t>
    </r>
    <r>
      <rPr>
        <sz val="11"/>
        <rFont val="Century"/>
        <family val="1"/>
      </rPr>
      <t>D</t>
    </r>
    <r>
      <rPr>
        <sz val="11"/>
        <rFont val="ＭＳ 明朝"/>
        <family val="1"/>
        <charset val="128"/>
      </rPr>
      <t xml:space="preserve">-β」と版をつけ、変更理由を下記に記載願います。
</t>
    </r>
    <rPh sb="1" eb="2">
      <t>カク</t>
    </rPh>
    <rPh sb="7" eb="9">
      <t>コウモク</t>
    </rPh>
    <rPh sb="12" eb="13">
      <t>カコ</t>
    </rPh>
    <rPh sb="86" eb="88">
      <t>シリョウ</t>
    </rPh>
    <phoneticPr fontId="3"/>
  </si>
  <si>
    <r>
      <t>4</t>
    </r>
    <r>
      <rPr>
        <sz val="10.5"/>
        <rFont val="ＭＳ 明朝"/>
        <family val="1"/>
        <charset val="128"/>
      </rPr>
      <t>週に</t>
    </r>
    <r>
      <rPr>
        <sz val="10.5"/>
        <rFont val="Century"/>
        <family val="1"/>
      </rPr>
      <t>1</t>
    </r>
    <r>
      <rPr>
        <sz val="10.5"/>
        <rFont val="ＭＳ 明朝"/>
        <family val="1"/>
        <charset val="128"/>
      </rPr>
      <t>回以内</t>
    </r>
  </si>
  <si>
    <r>
      <t>4</t>
    </r>
    <r>
      <rPr>
        <sz val="10.5"/>
        <rFont val="ＭＳ 明朝"/>
        <family val="1"/>
        <charset val="128"/>
      </rPr>
      <t>週に</t>
    </r>
    <r>
      <rPr>
        <sz val="10.5"/>
        <rFont val="Century"/>
        <family val="1"/>
      </rPr>
      <t>2</t>
    </r>
    <r>
      <rPr>
        <sz val="10.5"/>
        <rFont val="ＭＳ 明朝"/>
        <family val="1"/>
        <charset val="128"/>
      </rPr>
      <t>回</t>
    </r>
  </si>
  <si>
    <r>
      <t>4</t>
    </r>
    <r>
      <rPr>
        <sz val="10.5"/>
        <rFont val="ＭＳ 明朝"/>
        <family val="1"/>
        <charset val="128"/>
      </rPr>
      <t>週</t>
    </r>
    <r>
      <rPr>
        <sz val="10.5"/>
        <rFont val="Century"/>
        <family val="1"/>
      </rPr>
      <t>3</t>
    </r>
    <r>
      <rPr>
        <sz val="10.5"/>
        <rFont val="ＭＳ 明朝"/>
        <family val="1"/>
        <charset val="128"/>
      </rPr>
      <t>回以上</t>
    </r>
  </si>
  <si>
    <r>
      <t>50</t>
    </r>
    <r>
      <rPr>
        <sz val="10.5"/>
        <rFont val="ＭＳ 明朝"/>
        <family val="1"/>
        <charset val="128"/>
      </rPr>
      <t>項目以内</t>
    </r>
  </si>
  <si>
    <r>
      <t>51</t>
    </r>
    <r>
      <rPr>
        <sz val="10.5"/>
        <rFont val="ＭＳ 明朝"/>
        <family val="1"/>
        <charset val="128"/>
      </rPr>
      <t>～</t>
    </r>
    <r>
      <rPr>
        <sz val="10.5"/>
        <rFont val="Century"/>
        <family val="1"/>
      </rPr>
      <t>100</t>
    </r>
    <r>
      <rPr>
        <sz val="10.5"/>
        <rFont val="ＭＳ 明朝"/>
        <family val="1"/>
        <charset val="128"/>
      </rPr>
      <t>項目</t>
    </r>
  </si>
  <si>
    <r>
      <t>101</t>
    </r>
    <r>
      <rPr>
        <sz val="10.5"/>
        <rFont val="ＭＳ 明朝"/>
        <family val="1"/>
        <charset val="128"/>
      </rPr>
      <t>項目以上</t>
    </r>
  </si>
  <si>
    <r>
      <t>1</t>
    </r>
    <r>
      <rPr>
        <sz val="10.5"/>
        <rFont val="ＭＳ 明朝"/>
        <family val="1"/>
        <charset val="128"/>
      </rPr>
      <t>回</t>
    </r>
  </si>
  <si>
    <r>
      <t>2</t>
    </r>
    <r>
      <rPr>
        <sz val="10.5"/>
        <rFont val="ＭＳ 明朝"/>
        <family val="1"/>
        <charset val="128"/>
      </rPr>
      <t>～</t>
    </r>
    <r>
      <rPr>
        <sz val="10.5"/>
        <rFont val="Century"/>
        <family val="1"/>
      </rPr>
      <t>3</t>
    </r>
    <r>
      <rPr>
        <sz val="10.5"/>
        <rFont val="ＭＳ 明朝"/>
        <family val="1"/>
        <charset val="128"/>
      </rPr>
      <t>回</t>
    </r>
  </si>
  <si>
    <r>
      <t>4</t>
    </r>
    <r>
      <rPr>
        <sz val="10.5"/>
        <rFont val="ＭＳ 明朝"/>
        <family val="1"/>
        <charset val="128"/>
      </rPr>
      <t>回以上</t>
    </r>
  </si>
  <si>
    <r>
      <rPr>
        <sz val="10.5"/>
        <rFont val="ＭＳ Ｐ明朝"/>
        <family val="1"/>
        <charset val="128"/>
      </rPr>
      <t>－</t>
    </r>
    <phoneticPr fontId="3"/>
  </si>
  <si>
    <r>
      <t>5</t>
    </r>
    <r>
      <rPr>
        <sz val="10.5"/>
        <rFont val="ＭＳ 明朝"/>
        <family val="1"/>
        <charset val="128"/>
      </rPr>
      <t>項目以下</t>
    </r>
  </si>
  <si>
    <r>
      <t>6</t>
    </r>
    <r>
      <rPr>
        <sz val="10.5"/>
        <rFont val="ＭＳ 明朝"/>
        <family val="1"/>
        <charset val="128"/>
      </rPr>
      <t>項目以上</t>
    </r>
  </si>
  <si>
    <r>
      <t>4</t>
    </r>
    <r>
      <rPr>
        <sz val="10.5"/>
        <rFont val="ＭＳ 明朝"/>
        <family val="1"/>
        <charset val="128"/>
      </rPr>
      <t>週間以内</t>
    </r>
  </si>
  <si>
    <r>
      <t>5</t>
    </r>
    <r>
      <rPr>
        <sz val="10.5"/>
        <rFont val="ＭＳ 明朝"/>
        <family val="1"/>
        <charset val="128"/>
      </rPr>
      <t>～</t>
    </r>
    <r>
      <rPr>
        <sz val="10.5"/>
        <rFont val="Century"/>
        <family val="1"/>
      </rPr>
      <t>24</t>
    </r>
    <r>
      <rPr>
        <sz val="10.5"/>
        <rFont val="ＭＳ 明朝"/>
        <family val="1"/>
        <charset val="128"/>
      </rPr>
      <t>週</t>
    </r>
  </si>
  <si>
    <r>
      <t>25</t>
    </r>
    <r>
      <rPr>
        <sz val="10.5"/>
        <rFont val="ＭＳ 明朝"/>
        <family val="1"/>
        <charset val="128"/>
      </rPr>
      <t>～</t>
    </r>
    <r>
      <rPr>
        <sz val="10.5"/>
        <rFont val="Century"/>
        <family val="1"/>
      </rPr>
      <t>49</t>
    </r>
    <r>
      <rPr>
        <sz val="10.5"/>
        <rFont val="ＭＳ 明朝"/>
        <family val="1"/>
        <charset val="128"/>
      </rPr>
      <t xml:space="preserve">週まで、
</t>
    </r>
    <r>
      <rPr>
        <sz val="10.5"/>
        <rFont val="Century"/>
        <family val="1"/>
      </rPr>
      <t>50</t>
    </r>
    <r>
      <rPr>
        <sz val="10.5"/>
        <rFont val="ＭＳ 明朝"/>
        <family val="1"/>
        <charset val="128"/>
      </rPr>
      <t>週以上は、</t>
    </r>
    <r>
      <rPr>
        <sz val="10.5"/>
        <rFont val="Century"/>
        <family val="1"/>
      </rPr>
      <t>25</t>
    </r>
    <r>
      <rPr>
        <sz val="10.5"/>
        <rFont val="ＭＳ 明朝"/>
        <family val="1"/>
        <charset val="128"/>
      </rPr>
      <t>週毎に</t>
    </r>
    <r>
      <rPr>
        <sz val="10.5"/>
        <rFont val="Century"/>
        <family val="1"/>
      </rPr>
      <t>9</t>
    </r>
    <r>
      <rPr>
        <sz val="10.5"/>
        <rFont val="ＭＳ 明朝"/>
        <family val="1"/>
        <charset val="128"/>
      </rPr>
      <t>ポイント加算</t>
    </r>
    <rPh sb="12" eb="13">
      <t>シュウ</t>
    </rPh>
    <rPh sb="13" eb="15">
      <t>イジョウ</t>
    </rPh>
    <rPh sb="19" eb="20">
      <t>シュウ</t>
    </rPh>
    <rPh sb="20" eb="21">
      <t>ゴト</t>
    </rPh>
    <rPh sb="27" eb="29">
      <t>カサン</t>
    </rPh>
    <phoneticPr fontId="3"/>
  </si>
  <si>
    <r>
      <rPr>
        <sz val="16"/>
        <rFont val="ＭＳ 明朝"/>
        <family val="1"/>
        <charset val="128"/>
      </rPr>
      <t xml:space="preserve">備考：
</t>
    </r>
    <r>
      <rPr>
        <sz val="16"/>
        <rFont val="Century"/>
        <family val="1"/>
      </rPr>
      <t xml:space="preserve">
</t>
    </r>
    <rPh sb="0" eb="2">
      <t>ビコウ</t>
    </rPh>
    <phoneticPr fontId="3"/>
  </si>
  <si>
    <r>
      <rPr>
        <sz val="13"/>
        <color indexed="8"/>
        <rFont val="ＭＳ 明朝"/>
        <family val="1"/>
        <charset val="128"/>
      </rPr>
      <t>治験コーディネーターの人件費に対する治験管理室を除く
病院全体の機械損料等、その他の経費</t>
    </r>
    <r>
      <rPr>
        <sz val="13"/>
        <color indexed="8"/>
        <rFont val="Century"/>
        <family val="1"/>
      </rPr>
      <t xml:space="preserve"> </t>
    </r>
    <r>
      <rPr>
        <sz val="13"/>
        <color rgb="FF000080"/>
        <rFont val="ＭＳ 明朝"/>
        <family val="1"/>
        <charset val="128"/>
      </rPr>
      <t xml:space="preserve">　
</t>
    </r>
    <r>
      <rPr>
        <b/>
        <sz val="13"/>
        <color rgb="FF000080"/>
        <rFont val="ＭＳ 明朝"/>
        <family val="1"/>
        <charset val="128"/>
      </rPr>
      <t>（</t>
    </r>
    <r>
      <rPr>
        <b/>
        <sz val="13"/>
        <color rgb="FF000080"/>
        <rFont val="Century"/>
        <family val="1"/>
      </rPr>
      <t>D</t>
    </r>
    <r>
      <rPr>
        <b/>
        <sz val="13"/>
        <color rgb="FF000080"/>
        <rFont val="ＭＳ 明朝"/>
        <family val="1"/>
        <charset val="128"/>
      </rPr>
      <t>＋</t>
    </r>
    <r>
      <rPr>
        <b/>
        <sz val="13"/>
        <color rgb="FF000080"/>
        <rFont val="Century"/>
        <family val="1"/>
      </rPr>
      <t>E</t>
    </r>
    <r>
      <rPr>
        <b/>
        <sz val="13"/>
        <color rgb="FF000080"/>
        <rFont val="ＭＳ 明朝"/>
        <family val="1"/>
        <charset val="128"/>
      </rPr>
      <t>）</t>
    </r>
    <r>
      <rPr>
        <b/>
        <sz val="13"/>
        <color rgb="FF000080"/>
        <rFont val="Century"/>
        <family val="1"/>
      </rPr>
      <t>×30%</t>
    </r>
    <phoneticPr fontId="3"/>
  </si>
  <si>
    <r>
      <rPr>
        <sz val="13"/>
        <color indexed="8"/>
        <rFont val="ＭＳ 明朝"/>
        <family val="1"/>
        <charset val="128"/>
      </rPr>
      <t xml:space="preserve">治験コーディネーターの人件費に対する治験管理室の事務管理、
記録保存等に必要な経費
</t>
    </r>
    <r>
      <rPr>
        <b/>
        <sz val="13"/>
        <color rgb="FF000080"/>
        <rFont val="ＭＳ 明朝"/>
        <family val="1"/>
        <charset val="128"/>
      </rPr>
      <t>（</t>
    </r>
    <r>
      <rPr>
        <b/>
        <sz val="13"/>
        <color rgb="FF000080"/>
        <rFont val="Century"/>
        <family val="1"/>
      </rPr>
      <t>D</t>
    </r>
    <r>
      <rPr>
        <b/>
        <sz val="13"/>
        <color rgb="FF000080"/>
        <rFont val="ＭＳ 明朝"/>
        <family val="1"/>
        <charset val="128"/>
      </rPr>
      <t>）</t>
    </r>
    <r>
      <rPr>
        <b/>
        <sz val="13"/>
        <color rgb="FF000080"/>
        <rFont val="Century"/>
        <family val="1"/>
      </rPr>
      <t>×20%</t>
    </r>
    <rPh sb="15" eb="16">
      <t>タイ</t>
    </rPh>
    <phoneticPr fontId="3"/>
  </si>
  <si>
    <r>
      <rPr>
        <sz val="13"/>
        <color indexed="8"/>
        <rFont val="ＭＳ 明朝"/>
        <family val="1"/>
        <charset val="128"/>
      </rPr>
      <t xml:space="preserve">本治験の進行・管理に係る施設の減価償却相当額及び施設等の初期経費
</t>
    </r>
    <r>
      <rPr>
        <b/>
        <sz val="13"/>
        <color indexed="56"/>
        <rFont val="Century"/>
        <family val="1"/>
      </rPr>
      <t>30,000</t>
    </r>
    <r>
      <rPr>
        <b/>
        <sz val="13"/>
        <color indexed="56"/>
        <rFont val="ＭＳ 明朝"/>
        <family val="1"/>
        <charset val="128"/>
      </rPr>
      <t>円</t>
    </r>
    <r>
      <rPr>
        <sz val="13"/>
        <color indexed="8"/>
        <rFont val="ＭＳ 明朝"/>
        <family val="1"/>
        <charset val="128"/>
      </rPr>
      <t>（新規契約時）</t>
    </r>
    <rPh sb="0" eb="1">
      <t>ホン</t>
    </rPh>
    <rPh sb="1" eb="3">
      <t>チケン</t>
    </rPh>
    <rPh sb="28" eb="30">
      <t>ショキ</t>
    </rPh>
    <rPh sb="39" eb="40">
      <t>エン</t>
    </rPh>
    <phoneticPr fontId="3"/>
  </si>
  <si>
    <r>
      <rPr>
        <sz val="13"/>
        <color indexed="8"/>
        <rFont val="ＭＳ 明朝"/>
        <family val="1"/>
        <charset val="128"/>
      </rPr>
      <t xml:space="preserve">治験コーディネーターの人件費
</t>
    </r>
    <r>
      <rPr>
        <b/>
        <sz val="13"/>
        <color rgb="FF000080"/>
        <rFont val="ＭＳ 明朝"/>
        <family val="1"/>
        <charset val="128"/>
      </rPr>
      <t>1Visit当たりの単価</t>
    </r>
    <r>
      <rPr>
        <b/>
        <sz val="13"/>
        <color rgb="FF002060"/>
        <rFont val="ＭＳ 明朝"/>
        <family val="1"/>
        <charset val="128"/>
      </rPr>
      <t>（</t>
    </r>
    <r>
      <rPr>
        <b/>
        <sz val="13"/>
        <color indexed="18"/>
        <rFont val="ＭＳ 明朝"/>
        <family val="1"/>
        <charset val="128"/>
      </rPr>
      <t>ポイ</t>
    </r>
    <r>
      <rPr>
        <b/>
        <sz val="13"/>
        <color rgb="FF000080"/>
        <rFont val="ＭＳ 明朝"/>
        <family val="1"/>
        <charset val="128"/>
      </rPr>
      <t>ン</t>
    </r>
    <r>
      <rPr>
        <b/>
        <sz val="13"/>
        <color indexed="18"/>
        <rFont val="ＭＳ 明朝"/>
        <family val="1"/>
        <charset val="128"/>
      </rPr>
      <t>ト数</t>
    </r>
    <r>
      <rPr>
        <b/>
        <sz val="13"/>
        <color rgb="FF000080"/>
        <rFont val="ＭＳ 明朝"/>
        <family val="1"/>
        <charset val="128"/>
      </rPr>
      <t>×</t>
    </r>
    <r>
      <rPr>
        <b/>
        <sz val="13"/>
        <color indexed="18"/>
        <rFont val="Century"/>
        <family val="1"/>
      </rPr>
      <t>5,000</t>
    </r>
    <r>
      <rPr>
        <b/>
        <sz val="13"/>
        <color indexed="18"/>
        <rFont val="ＭＳ 明朝"/>
        <family val="1"/>
        <charset val="128"/>
      </rPr>
      <t>円÷規定されている</t>
    </r>
    <r>
      <rPr>
        <b/>
        <sz val="13"/>
        <color indexed="18"/>
        <rFont val="Century"/>
        <family val="1"/>
      </rPr>
      <t>Visit</t>
    </r>
    <r>
      <rPr>
        <b/>
        <sz val="13"/>
        <color indexed="18"/>
        <rFont val="ＭＳ 明朝"/>
        <family val="1"/>
        <charset val="128"/>
      </rPr>
      <t xml:space="preserve">数）
</t>
    </r>
    <r>
      <rPr>
        <b/>
        <sz val="13"/>
        <color rgb="FF000080"/>
        <rFont val="ＭＳ 明朝"/>
        <family val="1"/>
        <charset val="128"/>
      </rPr>
      <t>×</t>
    </r>
    <r>
      <rPr>
        <b/>
        <sz val="13"/>
        <color indexed="18"/>
        <rFont val="ＭＳ 明朝"/>
        <family val="1"/>
        <charset val="128"/>
      </rPr>
      <t>実際の対応回数</t>
    </r>
    <r>
      <rPr>
        <sz val="13"/>
        <color indexed="18"/>
        <rFont val="ＭＳ 明朝"/>
        <family val="1"/>
        <charset val="128"/>
      </rPr>
      <t>（同意取得）</t>
    </r>
    <r>
      <rPr>
        <sz val="13"/>
        <color indexed="8"/>
        <rFont val="ＭＳ 明朝"/>
        <family val="1"/>
        <charset val="128"/>
      </rPr>
      <t>時より、治験参加期間・内容に合わせて
上記に乗数を追加する。</t>
    </r>
    <rPh sb="21" eb="22">
      <t>ア</t>
    </rPh>
    <rPh sb="25" eb="27">
      <t>タンカ</t>
    </rPh>
    <rPh sb="41" eb="43">
      <t>キテイ</t>
    </rPh>
    <rPh sb="53" eb="54">
      <t>スウ</t>
    </rPh>
    <rPh sb="57" eb="59">
      <t>ジッサイ</t>
    </rPh>
    <rPh sb="60" eb="62">
      <t>タイオウ</t>
    </rPh>
    <rPh sb="62" eb="64">
      <t>カイスウ</t>
    </rPh>
    <rPh sb="74" eb="76">
      <t>チケン</t>
    </rPh>
    <rPh sb="76" eb="78">
      <t>サンカ</t>
    </rPh>
    <rPh sb="78" eb="80">
      <t>キカン</t>
    </rPh>
    <rPh sb="81" eb="83">
      <t>ナイヨウ</t>
    </rPh>
    <rPh sb="84" eb="85">
      <t>ア</t>
    </rPh>
    <rPh sb="89" eb="91">
      <t>ジョウキ</t>
    </rPh>
    <rPh sb="92" eb="94">
      <t>ジョウスウ</t>
    </rPh>
    <rPh sb="95" eb="97">
      <t>ツイカ</t>
    </rPh>
    <phoneticPr fontId="3"/>
  </si>
  <si>
    <r>
      <rPr>
        <sz val="13"/>
        <color indexed="8"/>
        <rFont val="ＭＳ 明朝"/>
        <family val="1"/>
        <charset val="128"/>
      </rPr>
      <t>治験管理室員の人件費（治験コーディネーターの人件費を除く）</t>
    </r>
    <r>
      <rPr>
        <sz val="13"/>
        <color rgb="FF000000"/>
        <rFont val="Century"/>
        <family val="1"/>
      </rPr>
      <t xml:space="preserve">
</t>
    </r>
    <r>
      <rPr>
        <b/>
        <sz val="13"/>
        <color rgb="FF000080"/>
        <rFont val="Century"/>
        <family val="1"/>
      </rPr>
      <t>1</t>
    </r>
    <r>
      <rPr>
        <b/>
        <sz val="13"/>
        <color rgb="FF000080"/>
        <rFont val="ＭＳ 明朝"/>
        <family val="1"/>
        <charset val="128"/>
      </rPr>
      <t>症例</t>
    </r>
    <r>
      <rPr>
        <b/>
        <sz val="13"/>
        <color rgb="FF000080"/>
        <rFont val="Century"/>
        <family val="1"/>
      </rPr>
      <t>1</t>
    </r>
    <r>
      <rPr>
        <b/>
        <sz val="13"/>
        <color rgb="FF000080"/>
        <rFont val="ＭＳ 明朝"/>
        <family val="1"/>
        <charset val="128"/>
      </rPr>
      <t>ヶ月当たりの単価（</t>
    </r>
    <r>
      <rPr>
        <b/>
        <sz val="13"/>
        <color indexed="56"/>
        <rFont val="ＭＳ 明朝"/>
        <family val="1"/>
        <charset val="128"/>
      </rPr>
      <t>ポイント数×</t>
    </r>
    <r>
      <rPr>
        <b/>
        <sz val="13"/>
        <color indexed="56"/>
        <rFont val="Century"/>
        <family val="1"/>
      </rPr>
      <t>3,000</t>
    </r>
    <r>
      <rPr>
        <b/>
        <sz val="13"/>
        <color indexed="56"/>
        <rFont val="ＭＳ 明朝"/>
        <family val="1"/>
        <charset val="128"/>
      </rPr>
      <t>円÷</t>
    </r>
    <r>
      <rPr>
        <b/>
        <sz val="13"/>
        <color indexed="56"/>
        <rFont val="Century"/>
        <family val="1"/>
      </rPr>
      <t>12</t>
    </r>
    <r>
      <rPr>
        <b/>
        <sz val="13"/>
        <color indexed="56"/>
        <rFont val="ＭＳ 明朝"/>
        <family val="1"/>
        <charset val="128"/>
      </rPr>
      <t>ヶ月）</t>
    </r>
    <r>
      <rPr>
        <b/>
        <sz val="13"/>
        <color rgb="FF003366"/>
        <rFont val="Century"/>
        <family val="1"/>
      </rPr>
      <t xml:space="preserve">
</t>
    </r>
    <r>
      <rPr>
        <b/>
        <sz val="13"/>
        <color indexed="56"/>
        <rFont val="ＭＳ 明朝"/>
        <family val="1"/>
        <charset val="128"/>
      </rPr>
      <t>　　　　　　　　　　　　　</t>
    </r>
    <r>
      <rPr>
        <b/>
        <sz val="13"/>
        <color rgb="FF000080"/>
        <rFont val="ＭＳ 明朝"/>
        <family val="1"/>
        <charset val="128"/>
      </rPr>
      <t>×（契約書記載の）症例数×期間（月数）</t>
    </r>
    <r>
      <rPr>
        <sz val="13"/>
        <color indexed="8"/>
        <rFont val="Century"/>
        <family val="1"/>
      </rPr>
      <t xml:space="preserve">
</t>
    </r>
    <r>
      <rPr>
        <sz val="13"/>
        <color rgb="FF000000"/>
        <rFont val="Century"/>
        <family val="1"/>
      </rPr>
      <t>(</t>
    </r>
    <r>
      <rPr>
        <sz val="13"/>
        <color indexed="8"/>
        <rFont val="ＭＳ 明朝"/>
        <family val="1"/>
        <charset val="128"/>
      </rPr>
      <t>契約締結時より</t>
    </r>
    <r>
      <rPr>
        <sz val="13"/>
        <color indexed="8"/>
        <rFont val="Century"/>
        <family val="1"/>
      </rPr>
      <t>1</t>
    </r>
    <r>
      <rPr>
        <sz val="13"/>
        <color indexed="8"/>
        <rFont val="ＭＳ 明朝"/>
        <family val="1"/>
        <charset val="128"/>
      </rPr>
      <t>年毎とし、</t>
    </r>
    <r>
      <rPr>
        <b/>
        <sz val="13"/>
        <color indexed="8"/>
        <rFont val="ＭＳ 明朝"/>
        <family val="1"/>
        <charset val="128"/>
      </rPr>
      <t>契約期間</t>
    </r>
    <r>
      <rPr>
        <sz val="13"/>
        <color indexed="8"/>
        <rFont val="ＭＳ 明朝"/>
        <family val="1"/>
        <charset val="128"/>
      </rPr>
      <t>に合わせて上記に乗数を追加する</t>
    </r>
    <r>
      <rPr>
        <sz val="13"/>
        <color rgb="FF000000"/>
        <rFont val="Century"/>
        <family val="1"/>
      </rPr>
      <t xml:space="preserve">)
</t>
    </r>
    <r>
      <rPr>
        <sz val="13"/>
        <color indexed="8"/>
        <rFont val="ＭＳ 明朝"/>
        <family val="1"/>
        <charset val="128"/>
      </rPr>
      <t>※事務局業務を</t>
    </r>
    <r>
      <rPr>
        <sz val="13"/>
        <color indexed="8"/>
        <rFont val="Century"/>
        <family val="1"/>
      </rPr>
      <t>SMO</t>
    </r>
    <r>
      <rPr>
        <sz val="13"/>
        <color indexed="8"/>
        <rFont val="ＭＳ 明朝"/>
        <family val="1"/>
        <charset val="128"/>
      </rPr>
      <t>に委託した場合</t>
    </r>
    <r>
      <rPr>
        <sz val="13"/>
        <color rgb="FF000000"/>
        <rFont val="Century"/>
        <family val="1"/>
      </rPr>
      <t xml:space="preserve">
</t>
    </r>
    <r>
      <rPr>
        <b/>
        <sz val="13"/>
        <color rgb="FF000080"/>
        <rFont val="Century"/>
        <family val="1"/>
      </rPr>
      <t>1</t>
    </r>
    <r>
      <rPr>
        <b/>
        <sz val="13"/>
        <color rgb="FF000080"/>
        <rFont val="ＭＳ 明朝"/>
        <family val="1"/>
        <charset val="128"/>
      </rPr>
      <t>症例</t>
    </r>
    <r>
      <rPr>
        <b/>
        <sz val="13"/>
        <color rgb="FF000080"/>
        <rFont val="Century"/>
        <family val="1"/>
      </rPr>
      <t>1</t>
    </r>
    <r>
      <rPr>
        <b/>
        <sz val="13"/>
        <color rgb="FF000080"/>
        <rFont val="ＭＳ 明朝"/>
        <family val="1"/>
        <charset val="128"/>
      </rPr>
      <t>ヶ月当たりの単価（</t>
    </r>
    <r>
      <rPr>
        <b/>
        <sz val="13"/>
        <color indexed="56"/>
        <rFont val="ＭＳ 明朝"/>
        <family val="1"/>
        <charset val="128"/>
      </rPr>
      <t>ポイ</t>
    </r>
    <r>
      <rPr>
        <b/>
        <sz val="13"/>
        <color rgb="FF000080"/>
        <rFont val="ＭＳ 明朝"/>
        <family val="1"/>
        <charset val="128"/>
      </rPr>
      <t>ント数×</t>
    </r>
    <r>
      <rPr>
        <b/>
        <sz val="13"/>
        <color rgb="FF000080"/>
        <rFont val="Century"/>
        <family val="1"/>
      </rPr>
      <t>1,200</t>
    </r>
    <r>
      <rPr>
        <b/>
        <sz val="13"/>
        <color rgb="FF000080"/>
        <rFont val="ＭＳ 明朝"/>
        <family val="1"/>
        <charset val="128"/>
      </rPr>
      <t>円÷</t>
    </r>
    <r>
      <rPr>
        <b/>
        <sz val="13"/>
        <color rgb="FF000080"/>
        <rFont val="Century"/>
        <family val="1"/>
      </rPr>
      <t>12</t>
    </r>
    <r>
      <rPr>
        <b/>
        <sz val="13"/>
        <color rgb="FF000080"/>
        <rFont val="ＭＳ 明朝"/>
        <family val="1"/>
        <charset val="128"/>
      </rPr>
      <t>ヶ月</t>
    </r>
    <r>
      <rPr>
        <b/>
        <sz val="13"/>
        <color indexed="56"/>
        <rFont val="ＭＳ 明朝"/>
        <family val="1"/>
        <charset val="128"/>
      </rPr>
      <t>）</t>
    </r>
    <r>
      <rPr>
        <b/>
        <sz val="13"/>
        <color rgb="FF003366"/>
        <rFont val="Century"/>
        <family val="1"/>
      </rPr>
      <t xml:space="preserve">
</t>
    </r>
    <r>
      <rPr>
        <b/>
        <sz val="13"/>
        <color indexed="56"/>
        <rFont val="ＭＳ 明朝"/>
        <family val="1"/>
        <charset val="128"/>
      </rPr>
      <t>　　　　　　　　　　　　　×</t>
    </r>
    <r>
      <rPr>
        <b/>
        <sz val="13"/>
        <color rgb="FF000080"/>
        <rFont val="ＭＳ 明朝"/>
        <family val="1"/>
        <charset val="128"/>
      </rPr>
      <t>（契約書記載の）症例数×期間（月数）</t>
    </r>
    <r>
      <rPr>
        <sz val="13"/>
        <color indexed="8"/>
        <rFont val="Century"/>
        <family val="1"/>
      </rPr>
      <t xml:space="preserve">
</t>
    </r>
    <r>
      <rPr>
        <sz val="13"/>
        <color rgb="FF000000"/>
        <rFont val="Century"/>
        <family val="1"/>
      </rPr>
      <t>(</t>
    </r>
    <r>
      <rPr>
        <sz val="13"/>
        <color indexed="8"/>
        <rFont val="ＭＳ 明朝"/>
        <family val="1"/>
        <charset val="128"/>
      </rPr>
      <t>契約締結時より</t>
    </r>
    <r>
      <rPr>
        <sz val="13"/>
        <color indexed="8"/>
        <rFont val="Century"/>
        <family val="1"/>
      </rPr>
      <t>1</t>
    </r>
    <r>
      <rPr>
        <sz val="13"/>
        <color indexed="8"/>
        <rFont val="ＭＳ 明朝"/>
        <family val="1"/>
        <charset val="128"/>
      </rPr>
      <t>年毎とし、契約期間に合わせて上記に乗数を追加する</t>
    </r>
    <r>
      <rPr>
        <sz val="13"/>
        <color rgb="FF000000"/>
        <rFont val="Century"/>
        <family val="1"/>
      </rPr>
      <t>)</t>
    </r>
    <rPh sb="0" eb="2">
      <t>チケン</t>
    </rPh>
    <rPh sb="2" eb="5">
      <t>カンリシツ</t>
    </rPh>
    <rPh sb="5" eb="6">
      <t>イン</t>
    </rPh>
    <rPh sb="7" eb="10">
      <t>ジンケンヒ</t>
    </rPh>
    <rPh sb="11" eb="13">
      <t>チケン</t>
    </rPh>
    <rPh sb="22" eb="25">
      <t>ジンケンヒ</t>
    </rPh>
    <rPh sb="26" eb="27">
      <t>ノゾ</t>
    </rPh>
    <rPh sb="31" eb="33">
      <t>ショウレイ</t>
    </rPh>
    <rPh sb="35" eb="36">
      <t>ゲツ</t>
    </rPh>
    <rPh sb="36" eb="37">
      <t>ア</t>
    </rPh>
    <rPh sb="40" eb="42">
      <t>タンカ</t>
    </rPh>
    <rPh sb="77" eb="80">
      <t>ケイヤクショ</t>
    </rPh>
    <rPh sb="80" eb="82">
      <t>キサイ</t>
    </rPh>
    <rPh sb="84" eb="86">
      <t>ショウレイ</t>
    </rPh>
    <rPh sb="91" eb="92">
      <t>ツキ</t>
    </rPh>
    <rPh sb="109" eb="111">
      <t>ケイヤク</t>
    </rPh>
    <rPh sb="111" eb="113">
      <t>キカン</t>
    </rPh>
    <rPh sb="114" eb="115">
      <t>ア</t>
    </rPh>
    <rPh sb="118" eb="120">
      <t>ジョウキ</t>
    </rPh>
    <rPh sb="121" eb="123">
      <t>ジョウスウ</t>
    </rPh>
    <rPh sb="124" eb="126">
      <t>ツイカ</t>
    </rPh>
    <rPh sb="132" eb="135">
      <t>ジムキョク</t>
    </rPh>
    <rPh sb="135" eb="137">
      <t>ギョウム</t>
    </rPh>
    <rPh sb="142" eb="144">
      <t>イタク</t>
    </rPh>
    <rPh sb="146" eb="148">
      <t>バアイ</t>
    </rPh>
    <phoneticPr fontId="3"/>
  </si>
  <si>
    <r>
      <rPr>
        <b/>
        <sz val="13"/>
        <color rgb="FF000080"/>
        <rFont val="Century"/>
        <family val="1"/>
      </rPr>
      <t>1</t>
    </r>
    <r>
      <rPr>
        <b/>
        <sz val="13"/>
        <color rgb="FF000080"/>
        <rFont val="ＭＳ 明朝"/>
        <family val="1"/>
        <charset val="128"/>
      </rPr>
      <t>症例</t>
    </r>
    <r>
      <rPr>
        <b/>
        <sz val="13"/>
        <color rgb="FF000080"/>
        <rFont val="Century"/>
        <family val="1"/>
      </rPr>
      <t>1</t>
    </r>
    <r>
      <rPr>
        <b/>
        <sz val="13"/>
        <color rgb="FF000080"/>
        <rFont val="ＭＳ 明朝"/>
        <family val="1"/>
        <charset val="128"/>
      </rPr>
      <t>ヶ月当たりの単価（ポイント数×</t>
    </r>
    <r>
      <rPr>
        <b/>
        <sz val="13"/>
        <color rgb="FF000080"/>
        <rFont val="Century"/>
        <family val="1"/>
      </rPr>
      <t>1200</t>
    </r>
    <r>
      <rPr>
        <b/>
        <sz val="13"/>
        <color rgb="FF000080"/>
        <rFont val="ＭＳ 明朝"/>
        <family val="1"/>
        <charset val="128"/>
      </rPr>
      <t>円÷</t>
    </r>
    <r>
      <rPr>
        <b/>
        <sz val="13"/>
        <color rgb="FF000080"/>
        <rFont val="Century"/>
        <family val="1"/>
      </rPr>
      <t>12</t>
    </r>
    <r>
      <rPr>
        <b/>
        <sz val="13"/>
        <color rgb="FF000080"/>
        <rFont val="ＭＳ 明朝"/>
        <family val="1"/>
        <charset val="128"/>
      </rPr>
      <t>ヶ月）
　　　　　　　　　　　　　×（契約書記載の）症例数×期間（月数）</t>
    </r>
    <r>
      <rPr>
        <sz val="13"/>
        <color rgb="FF000080"/>
        <rFont val="Century"/>
        <family val="1"/>
      </rPr>
      <t xml:space="preserve">
</t>
    </r>
    <r>
      <rPr>
        <sz val="13"/>
        <color rgb="FF000080"/>
        <rFont val="ＭＳ 明朝"/>
        <family val="1"/>
        <charset val="128"/>
      </rPr>
      <t>(契約締結時より</t>
    </r>
    <r>
      <rPr>
        <sz val="13"/>
        <color rgb="FF000080"/>
        <rFont val="Century"/>
        <family val="1"/>
      </rPr>
      <t>1</t>
    </r>
    <r>
      <rPr>
        <sz val="13"/>
        <color rgb="FF000080"/>
        <rFont val="ＭＳ 明朝"/>
        <family val="1"/>
        <charset val="128"/>
      </rPr>
      <t>年毎とし、契約期間に合わせて上記に乗数を追加する)</t>
    </r>
    <phoneticPr fontId="3"/>
  </si>
  <si>
    <r>
      <rPr>
        <sz val="13"/>
        <color rgb="FF000080"/>
        <rFont val="ＭＳ 明朝"/>
        <family val="1"/>
        <charset val="128"/>
      </rPr>
      <t>本治験の進行・管理に係る施設の減価償却相当額及び施設等の維持経費</t>
    </r>
    <r>
      <rPr>
        <sz val="13"/>
        <color rgb="FF000080"/>
        <rFont val="Century"/>
        <family val="1"/>
      </rPr>
      <t xml:space="preserve">
</t>
    </r>
    <r>
      <rPr>
        <b/>
        <sz val="13"/>
        <color rgb="FF000080"/>
        <rFont val="Century"/>
        <family val="1"/>
      </rPr>
      <t>1</t>
    </r>
    <r>
      <rPr>
        <b/>
        <sz val="13"/>
        <color rgb="FF000080"/>
        <rFont val="ＭＳ 明朝"/>
        <family val="1"/>
        <charset val="128"/>
      </rPr>
      <t>症例</t>
    </r>
    <r>
      <rPr>
        <b/>
        <sz val="13"/>
        <color rgb="FF000080"/>
        <rFont val="Century"/>
        <family val="1"/>
      </rPr>
      <t>1</t>
    </r>
    <r>
      <rPr>
        <b/>
        <sz val="13"/>
        <color rgb="FF000080"/>
        <rFont val="ＭＳ 明朝"/>
        <family val="1"/>
        <charset val="128"/>
      </rPr>
      <t>ヶ月当たりの単価（ポイント数×</t>
    </r>
    <r>
      <rPr>
        <b/>
        <sz val="13"/>
        <color rgb="FF000080"/>
        <rFont val="Century"/>
        <family val="1"/>
      </rPr>
      <t>1,500</t>
    </r>
    <r>
      <rPr>
        <b/>
        <sz val="13"/>
        <color rgb="FF000080"/>
        <rFont val="ＭＳ 明朝"/>
        <family val="1"/>
        <charset val="128"/>
      </rPr>
      <t>円÷</t>
    </r>
    <r>
      <rPr>
        <b/>
        <sz val="13"/>
        <color rgb="FF000080"/>
        <rFont val="Century"/>
        <family val="1"/>
      </rPr>
      <t>12</t>
    </r>
    <r>
      <rPr>
        <b/>
        <sz val="13"/>
        <color rgb="FF000080"/>
        <rFont val="ＭＳ 明朝"/>
        <family val="1"/>
        <charset val="128"/>
      </rPr>
      <t>ヶ月）
　　　　　　　　×症例数×(契約書記載の)依頼施設数×期間(月数)</t>
    </r>
    <r>
      <rPr>
        <sz val="13"/>
        <color rgb="FF000080"/>
        <rFont val="Century"/>
        <family val="1"/>
      </rPr>
      <t xml:space="preserve">
</t>
    </r>
    <r>
      <rPr>
        <sz val="13"/>
        <color rgb="FF000080"/>
        <rFont val="ＭＳ 明朝"/>
        <family val="1"/>
        <charset val="128"/>
      </rPr>
      <t>(契約締結時より</t>
    </r>
    <r>
      <rPr>
        <sz val="13"/>
        <color rgb="FF000080"/>
        <rFont val="Century"/>
        <family val="1"/>
      </rPr>
      <t>1</t>
    </r>
    <r>
      <rPr>
        <sz val="13"/>
        <color rgb="FF000080"/>
        <rFont val="ＭＳ 明朝"/>
        <family val="1"/>
        <charset val="128"/>
      </rPr>
      <t>年毎とし、契約期間に合わせて上記に乗数を追加する)</t>
    </r>
    <rPh sb="0" eb="1">
      <t>ホン</t>
    </rPh>
    <rPh sb="1" eb="3">
      <t>チケン</t>
    </rPh>
    <rPh sb="90" eb="91">
      <t>カズ</t>
    </rPh>
    <phoneticPr fontId="3"/>
  </si>
  <si>
    <r>
      <rPr>
        <sz val="12"/>
        <rFont val="ＭＳ Ｐ明朝"/>
        <family val="1"/>
        <charset val="128"/>
      </rPr>
      <t>〇〇〇〇試験</t>
    </r>
    <rPh sb="4" eb="6">
      <t>シケン</t>
    </rPh>
    <phoneticPr fontId="3"/>
  </si>
  <si>
    <t>契約書等締結費用</t>
    <rPh sb="0" eb="3">
      <t>ケイヤクショ</t>
    </rPh>
    <rPh sb="3" eb="4">
      <t>トウ</t>
    </rPh>
    <rPh sb="4" eb="8">
      <t>テイケツヒヨウ</t>
    </rPh>
    <phoneticPr fontId="3"/>
  </si>
  <si>
    <r>
      <rPr>
        <sz val="13"/>
        <color indexed="8"/>
        <rFont val="ＭＳ 明朝"/>
        <family val="1"/>
        <charset val="128"/>
      </rPr>
      <t xml:space="preserve">契約書等の変更や読替えの法務、治験責任医師対応事務経費
</t>
    </r>
    <r>
      <rPr>
        <b/>
        <sz val="13"/>
        <color indexed="56"/>
        <rFont val="Century"/>
        <family val="1"/>
      </rPr>
      <t>60,000</t>
    </r>
    <r>
      <rPr>
        <b/>
        <sz val="13"/>
        <color indexed="56"/>
        <rFont val="ＭＳ 明朝"/>
        <family val="1"/>
        <charset val="128"/>
      </rPr>
      <t>円</t>
    </r>
    <rPh sb="0" eb="3">
      <t>ケイヤクショ</t>
    </rPh>
    <rPh sb="3" eb="4">
      <t>トウ</t>
    </rPh>
    <rPh sb="5" eb="7">
      <t>ヘンコウ</t>
    </rPh>
    <rPh sb="8" eb="9">
      <t>ヨ</t>
    </rPh>
    <rPh sb="9" eb="10">
      <t>カ</t>
    </rPh>
    <rPh sb="12" eb="14">
      <t>ホウム</t>
    </rPh>
    <rPh sb="15" eb="17">
      <t>チケン</t>
    </rPh>
    <rPh sb="17" eb="19">
      <t>セキニン</t>
    </rPh>
    <rPh sb="19" eb="21">
      <t>イシ</t>
    </rPh>
    <rPh sb="21" eb="23">
      <t>タイオウ</t>
    </rPh>
    <rPh sb="23" eb="25">
      <t>ジム</t>
    </rPh>
    <rPh sb="25" eb="27">
      <t>ケイヒ</t>
    </rPh>
    <rPh sb="34" eb="35">
      <t>エン</t>
    </rPh>
    <phoneticPr fontId="3"/>
  </si>
  <si>
    <t>契約書類管理費用</t>
    <rPh sb="0" eb="3">
      <t>ケイヤクショ</t>
    </rPh>
    <rPh sb="3" eb="4">
      <t>ルイ</t>
    </rPh>
    <rPh sb="4" eb="8">
      <t>カンリヒヨウ</t>
    </rPh>
    <phoneticPr fontId="3"/>
  </si>
  <si>
    <t>治験準備費用（人件費含む）</t>
    <rPh sb="0" eb="4">
      <t>チケンジュンビ</t>
    </rPh>
    <rPh sb="4" eb="6">
      <t>ヒヨウ</t>
    </rPh>
    <rPh sb="7" eb="11">
      <t>ジンケンヒフク</t>
    </rPh>
    <phoneticPr fontId="3"/>
  </si>
  <si>
    <t>S</t>
    <phoneticPr fontId="3"/>
  </si>
  <si>
    <t>治験継続費用（人件費含む）</t>
    <rPh sb="0" eb="2">
      <t>チケン</t>
    </rPh>
    <rPh sb="2" eb="4">
      <t>ケイゾク</t>
    </rPh>
    <rPh sb="4" eb="6">
      <t>ヒヨウ</t>
    </rPh>
    <rPh sb="7" eb="11">
      <t>ジンケンヒフク</t>
    </rPh>
    <phoneticPr fontId="3"/>
  </si>
  <si>
    <t>2025/4/1</t>
    <phoneticPr fontId="3"/>
  </si>
  <si>
    <t>2028/4/30</t>
    <phoneticPr fontId="3"/>
  </si>
  <si>
    <t>R</t>
    <phoneticPr fontId="3"/>
  </si>
  <si>
    <t>T</t>
    <phoneticPr fontId="3"/>
  </si>
  <si>
    <t>U</t>
    <phoneticPr fontId="3"/>
  </si>
  <si>
    <r>
      <rPr>
        <sz val="16"/>
        <rFont val="ＭＳ 明朝"/>
        <family val="1"/>
        <charset val="128"/>
      </rPr>
      <t>※小数点以下は切り捨てます。
※四半期とは当該年の</t>
    </r>
    <r>
      <rPr>
        <sz val="16"/>
        <rFont val="Century"/>
        <family val="1"/>
      </rPr>
      <t>3</t>
    </r>
    <r>
      <rPr>
        <sz val="16"/>
        <rFont val="ＭＳ 明朝"/>
        <family val="1"/>
        <charset val="128"/>
      </rPr>
      <t>・</t>
    </r>
    <r>
      <rPr>
        <sz val="16"/>
        <rFont val="Century"/>
        <family val="1"/>
      </rPr>
      <t>6</t>
    </r>
    <r>
      <rPr>
        <sz val="16"/>
        <rFont val="ＭＳ 明朝"/>
        <family val="1"/>
        <charset val="128"/>
      </rPr>
      <t>・</t>
    </r>
    <r>
      <rPr>
        <sz val="16"/>
        <rFont val="Century"/>
        <family val="1"/>
      </rPr>
      <t>9</t>
    </r>
    <r>
      <rPr>
        <sz val="16"/>
        <rFont val="ＭＳ 明朝"/>
        <family val="1"/>
        <charset val="128"/>
      </rPr>
      <t>・</t>
    </r>
    <r>
      <rPr>
        <sz val="16"/>
        <rFont val="Century"/>
        <family val="1"/>
      </rPr>
      <t>12</t>
    </r>
    <r>
      <rPr>
        <sz val="16"/>
        <rFont val="ＭＳ 明朝"/>
        <family val="1"/>
        <charset val="128"/>
      </rPr>
      <t>月の末日とし、本文内全てにこれを適用します。
※消費税は請求時の税率に準じます。
※上記とは別に、終了報告書提出後に保存費用が発生します。
※金額や乗数の変更があった場合は変更理由を下記に記載願います。
※途中で症例追加やポイント変更など、金額に関わる変更があった場合は右上の「資料</t>
    </r>
    <r>
      <rPr>
        <sz val="16"/>
        <rFont val="Century"/>
        <family val="1"/>
      </rPr>
      <t>E</t>
    </r>
    <r>
      <rPr>
        <sz val="16"/>
        <rFont val="ＭＳ 明朝"/>
        <family val="1"/>
        <charset val="128"/>
      </rPr>
      <t>」を「資料</t>
    </r>
    <r>
      <rPr>
        <sz val="16"/>
        <rFont val="Century"/>
        <family val="1"/>
      </rPr>
      <t>E-</t>
    </r>
    <r>
      <rPr>
        <sz val="16"/>
        <rFont val="Segoe UI Symbol"/>
        <family val="1"/>
      </rPr>
      <t>●</t>
    </r>
    <r>
      <rPr>
        <sz val="16"/>
        <rFont val="ＭＳ 明朝"/>
        <family val="1"/>
        <charset val="128"/>
      </rPr>
      <t>」と版を変更する。
※単価と内容（計算式）は状況に応じて変更することがございます。症例追加や期間延長の際は都度、単価についてご確認ください。</t>
    </r>
    <rPh sb="1" eb="4">
      <t>ショウスウテン</t>
    </rPh>
    <rPh sb="4" eb="6">
      <t>イカ</t>
    </rPh>
    <rPh sb="7" eb="8">
      <t>キ</t>
    </rPh>
    <rPh sb="9" eb="10">
      <t>ス</t>
    </rPh>
    <rPh sb="16" eb="19">
      <t>シハンキ</t>
    </rPh>
    <rPh sb="33" eb="34">
      <t>ガツ</t>
    </rPh>
    <rPh sb="35" eb="37">
      <t>マツジツ</t>
    </rPh>
    <rPh sb="57" eb="60">
      <t>ショウヒゼイ</t>
    </rPh>
    <rPh sb="61" eb="63">
      <t>セイキュウ</t>
    </rPh>
    <rPh sb="63" eb="64">
      <t>ジ</t>
    </rPh>
    <rPh sb="65" eb="67">
      <t>ゼイリツ</t>
    </rPh>
    <rPh sb="68" eb="69">
      <t>ジュン</t>
    </rPh>
    <rPh sb="75" eb="77">
      <t>ジョウキ</t>
    </rPh>
    <rPh sb="79" eb="80">
      <t>ベツ</t>
    </rPh>
    <rPh sb="82" eb="84">
      <t>シュウリョウ</t>
    </rPh>
    <rPh sb="84" eb="87">
      <t>ホウコクショ</t>
    </rPh>
    <rPh sb="87" eb="89">
      <t>テイシュツ</t>
    </rPh>
    <rPh sb="89" eb="90">
      <t>ゴ</t>
    </rPh>
    <rPh sb="91" eb="93">
      <t>ホゾン</t>
    </rPh>
    <rPh sb="93" eb="95">
      <t>ヒヨウ</t>
    </rPh>
    <rPh sb="96" eb="98">
      <t>ハッセイ</t>
    </rPh>
    <rPh sb="104" eb="106">
      <t>キンガク</t>
    </rPh>
    <rPh sb="107" eb="109">
      <t>ジョウスウ</t>
    </rPh>
    <rPh sb="136" eb="138">
      <t>トチュウ</t>
    </rPh>
    <rPh sb="139" eb="141">
      <t>ショウレイ</t>
    </rPh>
    <rPh sb="141" eb="143">
      <t>ツイカ</t>
    </rPh>
    <rPh sb="153" eb="155">
      <t>キンガク</t>
    </rPh>
    <rPh sb="156" eb="157">
      <t>カカ</t>
    </rPh>
    <rPh sb="159" eb="161">
      <t>ヘンコウ</t>
    </rPh>
    <rPh sb="165" eb="167">
      <t>バアイ</t>
    </rPh>
    <rPh sb="187" eb="189">
      <t>ヘンコウ</t>
    </rPh>
    <phoneticPr fontId="3"/>
  </si>
  <si>
    <r>
      <rPr>
        <sz val="13"/>
        <color indexed="8"/>
        <rFont val="ＭＳ 明朝"/>
        <family val="1"/>
        <charset val="128"/>
      </rPr>
      <t>年次</t>
    </r>
    <r>
      <rPr>
        <sz val="13"/>
        <color indexed="8"/>
        <rFont val="Century"/>
        <family val="1"/>
      </rPr>
      <t>IRB</t>
    </r>
    <r>
      <rPr>
        <sz val="13"/>
        <color indexed="8"/>
        <rFont val="ＭＳ 明朝"/>
        <family val="1"/>
        <charset val="128"/>
      </rPr>
      <t>審議</t>
    </r>
    <r>
      <rPr>
        <sz val="13"/>
        <color rgb="FFFF0000"/>
        <rFont val="ＭＳ 明朝"/>
        <family val="1"/>
        <charset val="128"/>
      </rPr>
      <t>や治験の継続</t>
    </r>
    <r>
      <rPr>
        <sz val="13"/>
        <color indexed="8"/>
        <rFont val="ＭＳ 明朝"/>
        <family val="1"/>
        <charset val="128"/>
      </rPr>
      <t xml:space="preserve">に必要な治験管理室の本治験に必要な光熱費､消耗品費､
印刷費、通信費等（治験審査委員会事務処理に必要な経費含む）
</t>
    </r>
    <r>
      <rPr>
        <b/>
        <sz val="13"/>
        <color indexed="56"/>
        <rFont val="ＭＳ 明朝"/>
        <family val="1"/>
        <charset val="128"/>
      </rPr>
      <t>（</t>
    </r>
    <r>
      <rPr>
        <b/>
        <sz val="13"/>
        <color indexed="56"/>
        <rFont val="Century"/>
        <family val="1"/>
      </rPr>
      <t>O</t>
    </r>
    <r>
      <rPr>
        <b/>
        <sz val="13"/>
        <color indexed="56"/>
        <rFont val="ＭＳ 明朝"/>
        <family val="1"/>
        <charset val="128"/>
      </rPr>
      <t>＋</t>
    </r>
    <r>
      <rPr>
        <b/>
        <sz val="13"/>
        <color indexed="56"/>
        <rFont val="Century"/>
        <family val="1"/>
      </rPr>
      <t>P</t>
    </r>
    <r>
      <rPr>
        <b/>
        <sz val="13"/>
        <color indexed="56"/>
        <rFont val="ＭＳ 明朝"/>
        <family val="1"/>
        <charset val="128"/>
      </rPr>
      <t>＋</t>
    </r>
    <r>
      <rPr>
        <b/>
        <sz val="13"/>
        <color indexed="56"/>
        <rFont val="Century"/>
        <family val="1"/>
      </rPr>
      <t>Q</t>
    </r>
    <r>
      <rPr>
        <b/>
        <sz val="13"/>
        <color rgb="FF003366"/>
        <rFont val="ＭＳ Ｐ明朝"/>
        <family val="1"/>
        <charset val="128"/>
      </rPr>
      <t>＋</t>
    </r>
    <r>
      <rPr>
        <b/>
        <sz val="13"/>
        <color indexed="56"/>
        <rFont val="Century"/>
        <family val="1"/>
      </rPr>
      <t>R</t>
    </r>
    <r>
      <rPr>
        <b/>
        <sz val="13"/>
        <color rgb="FF003366"/>
        <rFont val="ＭＳ Ｐ明朝"/>
        <family val="1"/>
        <charset val="128"/>
      </rPr>
      <t>＋</t>
    </r>
    <r>
      <rPr>
        <b/>
        <sz val="13"/>
        <color indexed="56"/>
        <rFont val="Century"/>
        <family val="1"/>
      </rPr>
      <t>S</t>
    </r>
    <r>
      <rPr>
        <b/>
        <sz val="13"/>
        <color indexed="56"/>
        <rFont val="ＭＳ 明朝"/>
        <family val="1"/>
        <charset val="128"/>
      </rPr>
      <t>）</t>
    </r>
    <r>
      <rPr>
        <b/>
        <sz val="13"/>
        <color rgb="FF003366"/>
        <rFont val="ＭＳ Ｐ明朝"/>
        <family val="1"/>
        <charset val="128"/>
      </rPr>
      <t>×</t>
    </r>
    <r>
      <rPr>
        <b/>
        <sz val="13"/>
        <color indexed="56"/>
        <rFont val="Century"/>
        <family val="1"/>
      </rPr>
      <t>20</t>
    </r>
    <r>
      <rPr>
        <b/>
        <sz val="13"/>
        <color indexed="56"/>
        <rFont val="ＭＳ 明朝"/>
        <family val="1"/>
        <charset val="128"/>
      </rPr>
      <t xml:space="preserve">％
</t>
    </r>
    <r>
      <rPr>
        <sz val="13"/>
        <color rgb="FF000000"/>
        <rFont val="Century"/>
        <family val="1"/>
      </rPr>
      <t>(</t>
    </r>
    <r>
      <rPr>
        <sz val="13"/>
        <color indexed="8"/>
        <rFont val="ＭＳ 明朝"/>
        <family val="1"/>
        <charset val="128"/>
      </rPr>
      <t>継続審査時､安全性情報報告含む※</t>
    </r>
    <r>
      <rPr>
        <sz val="13"/>
        <color rgb="FF000000"/>
        <rFont val="Century"/>
        <family val="1"/>
      </rPr>
      <t>IRB</t>
    </r>
    <r>
      <rPr>
        <sz val="13"/>
        <color indexed="8"/>
        <rFont val="ＭＳ 明朝"/>
        <family val="1"/>
        <charset val="128"/>
      </rPr>
      <t>がない場合は初回契約締結日から</t>
    </r>
    <r>
      <rPr>
        <sz val="13"/>
        <color rgb="FF000000"/>
        <rFont val="Century"/>
        <family val="1"/>
      </rPr>
      <t>1</t>
    </r>
    <r>
      <rPr>
        <sz val="13"/>
        <color indexed="8"/>
        <rFont val="ＭＳ 明朝"/>
        <family val="1"/>
        <charset val="128"/>
      </rPr>
      <t>年経過毎</t>
    </r>
    <r>
      <rPr>
        <sz val="13"/>
        <color rgb="FF000000"/>
        <rFont val="Century"/>
        <family val="1"/>
      </rPr>
      <t>)</t>
    </r>
    <rPh sb="0" eb="2">
      <t>ネンジ</t>
    </rPh>
    <rPh sb="5" eb="7">
      <t>シンギ</t>
    </rPh>
    <rPh sb="8" eb="10">
      <t>チケン</t>
    </rPh>
    <rPh sb="11" eb="13">
      <t>ケイゾク</t>
    </rPh>
    <rPh sb="23" eb="24">
      <t>ホン</t>
    </rPh>
    <rPh sb="24" eb="26">
      <t>チケン</t>
    </rPh>
    <rPh sb="27" eb="29">
      <t>ヒツヨウ</t>
    </rPh>
    <rPh sb="30" eb="33">
      <t>コウネツヒ</t>
    </rPh>
    <rPh sb="34" eb="37">
      <t>ショウモウヒン</t>
    </rPh>
    <rPh sb="37" eb="38">
      <t>ヒ</t>
    </rPh>
    <rPh sb="40" eb="42">
      <t>インサツ</t>
    </rPh>
    <rPh sb="42" eb="43">
      <t>ヒ</t>
    </rPh>
    <rPh sb="44" eb="46">
      <t>ツウシン</t>
    </rPh>
    <rPh sb="46" eb="47">
      <t>ヒ</t>
    </rPh>
    <rPh sb="47" eb="48">
      <t>トウ</t>
    </rPh>
    <rPh sb="49" eb="51">
      <t>チケン</t>
    </rPh>
    <rPh sb="51" eb="53">
      <t>シンサ</t>
    </rPh>
    <rPh sb="53" eb="56">
      <t>イインカイ</t>
    </rPh>
    <rPh sb="56" eb="58">
      <t>ジム</t>
    </rPh>
    <rPh sb="58" eb="60">
      <t>ショリ</t>
    </rPh>
    <rPh sb="61" eb="63">
      <t>ヒツヨウ</t>
    </rPh>
    <rPh sb="64" eb="66">
      <t>ケイヒ</t>
    </rPh>
    <rPh sb="66" eb="67">
      <t>フク</t>
    </rPh>
    <phoneticPr fontId="3"/>
  </si>
  <si>
    <r>
      <rPr>
        <sz val="13"/>
        <color indexed="8"/>
        <rFont val="ＭＳ 明朝"/>
        <family val="1"/>
        <charset val="128"/>
      </rPr>
      <t xml:space="preserve">本治験の進行・管理に係る施設の減価償却相当額及び施設等の経費
</t>
    </r>
    <r>
      <rPr>
        <b/>
        <sz val="13"/>
        <color rgb="FF002060"/>
        <rFont val="Century"/>
        <family val="1"/>
      </rPr>
      <t>15,000</t>
    </r>
    <r>
      <rPr>
        <b/>
        <sz val="13"/>
        <color rgb="FF002060"/>
        <rFont val="ＭＳ 明朝"/>
        <family val="1"/>
        <charset val="128"/>
      </rPr>
      <t>円</t>
    </r>
    <r>
      <rPr>
        <sz val="13"/>
        <rFont val="Century"/>
        <family val="1"/>
      </rPr>
      <t>(</t>
    </r>
    <r>
      <rPr>
        <sz val="13"/>
        <color indexed="8"/>
        <rFont val="ＭＳ 明朝"/>
        <family val="1"/>
        <charset val="128"/>
      </rPr>
      <t>継続審査時</t>
    </r>
    <r>
      <rPr>
        <sz val="13"/>
        <color rgb="FFFF0000"/>
        <rFont val="ＭＳ 明朝"/>
        <family val="1"/>
        <charset val="128"/>
      </rPr>
      <t>※</t>
    </r>
    <r>
      <rPr>
        <sz val="13"/>
        <color rgb="FFFF0000"/>
        <rFont val="Century"/>
        <family val="1"/>
      </rPr>
      <t>IRB</t>
    </r>
    <r>
      <rPr>
        <sz val="13"/>
        <color rgb="FFFF0000"/>
        <rFont val="ＭＳ 明朝"/>
        <family val="1"/>
        <charset val="128"/>
      </rPr>
      <t>がない場合は初回契約締結日から</t>
    </r>
    <r>
      <rPr>
        <sz val="13"/>
        <color rgb="FFFF0000"/>
        <rFont val="Century"/>
        <family val="1"/>
      </rPr>
      <t>1</t>
    </r>
    <r>
      <rPr>
        <sz val="13"/>
        <color rgb="FFFF0000"/>
        <rFont val="ＭＳ 明朝"/>
        <family val="1"/>
        <charset val="128"/>
      </rPr>
      <t>年経過毎</t>
    </r>
    <r>
      <rPr>
        <sz val="13"/>
        <rFont val="Century"/>
        <family val="1"/>
      </rPr>
      <t>)</t>
    </r>
    <r>
      <rPr>
        <sz val="13"/>
        <color indexed="8"/>
        <rFont val="ＭＳ 明朝"/>
        <family val="1"/>
        <charset val="128"/>
      </rPr>
      <t>×期間</t>
    </r>
    <r>
      <rPr>
        <sz val="13"/>
        <color rgb="FF000000"/>
        <rFont val="Century"/>
        <family val="1"/>
      </rPr>
      <t>(</t>
    </r>
    <r>
      <rPr>
        <sz val="13"/>
        <color indexed="8"/>
        <rFont val="ＭＳ 明朝"/>
        <family val="1"/>
        <charset val="128"/>
      </rPr>
      <t>年数</t>
    </r>
    <r>
      <rPr>
        <sz val="13"/>
        <color rgb="FF000000"/>
        <rFont val="Century"/>
        <family val="1"/>
      </rPr>
      <t>)</t>
    </r>
    <rPh sb="0" eb="1">
      <t>ホン</t>
    </rPh>
    <rPh sb="1" eb="3">
      <t>チケン</t>
    </rPh>
    <rPh sb="37" eb="38">
      <t>エン</t>
    </rPh>
    <phoneticPr fontId="3"/>
  </si>
  <si>
    <r>
      <rPr>
        <sz val="13"/>
        <color indexed="8"/>
        <rFont val="ＭＳ 明朝"/>
        <family val="1"/>
        <charset val="128"/>
      </rPr>
      <t>年次</t>
    </r>
    <r>
      <rPr>
        <sz val="13"/>
        <color indexed="8"/>
        <rFont val="Century"/>
        <family val="1"/>
      </rPr>
      <t>IRB</t>
    </r>
    <r>
      <rPr>
        <sz val="13"/>
        <color rgb="FF000000"/>
        <rFont val="ＭＳ 明朝"/>
        <family val="1"/>
        <charset val="128"/>
      </rPr>
      <t>審議</t>
    </r>
    <r>
      <rPr>
        <sz val="13"/>
        <color rgb="FFFF0000"/>
        <rFont val="ＭＳ 明朝"/>
        <family val="1"/>
        <charset val="128"/>
      </rPr>
      <t>及び年次の治験継続</t>
    </r>
    <r>
      <rPr>
        <sz val="13"/>
        <color indexed="8"/>
        <rFont val="ＭＳ 明朝"/>
        <family val="1"/>
        <charset val="128"/>
      </rPr>
      <t xml:space="preserve">に必要な治験管理室を除く病院全体の機械損料等､
施設設備等の維持管理費、その他の経費
</t>
    </r>
    <r>
      <rPr>
        <b/>
        <sz val="13"/>
        <color indexed="56"/>
        <rFont val="ＭＳ 明朝"/>
        <family val="1"/>
        <charset val="128"/>
      </rPr>
      <t>（</t>
    </r>
    <r>
      <rPr>
        <b/>
        <sz val="13"/>
        <color indexed="56"/>
        <rFont val="Century"/>
        <family val="1"/>
      </rPr>
      <t>O</t>
    </r>
    <r>
      <rPr>
        <b/>
        <sz val="13"/>
        <color indexed="56"/>
        <rFont val="ＭＳ 明朝"/>
        <family val="1"/>
        <charset val="128"/>
      </rPr>
      <t>＋</t>
    </r>
    <r>
      <rPr>
        <b/>
        <sz val="13"/>
        <color indexed="56"/>
        <rFont val="Century"/>
        <family val="1"/>
      </rPr>
      <t>P</t>
    </r>
    <r>
      <rPr>
        <b/>
        <sz val="13"/>
        <color indexed="56"/>
        <rFont val="ＭＳ 明朝"/>
        <family val="1"/>
        <charset val="128"/>
      </rPr>
      <t>＋</t>
    </r>
    <r>
      <rPr>
        <b/>
        <sz val="13"/>
        <color indexed="56"/>
        <rFont val="Century"/>
        <family val="1"/>
      </rPr>
      <t>Q</t>
    </r>
    <r>
      <rPr>
        <b/>
        <sz val="13"/>
        <color indexed="56"/>
        <rFont val="ＭＳ 明朝"/>
        <family val="1"/>
        <charset val="128"/>
      </rPr>
      <t>＋</t>
    </r>
    <r>
      <rPr>
        <b/>
        <sz val="13"/>
        <color indexed="56"/>
        <rFont val="Century"/>
        <family val="1"/>
      </rPr>
      <t>R</t>
    </r>
    <r>
      <rPr>
        <b/>
        <sz val="13"/>
        <color rgb="FF003366"/>
        <rFont val="ＭＳ Ｐ明朝"/>
        <family val="1"/>
        <charset val="128"/>
      </rPr>
      <t>＋</t>
    </r>
    <r>
      <rPr>
        <b/>
        <sz val="13"/>
        <color rgb="FF003366"/>
        <rFont val="Century"/>
        <family val="1"/>
      </rPr>
      <t>S</t>
    </r>
    <r>
      <rPr>
        <b/>
        <sz val="13"/>
        <color rgb="FF003366"/>
        <rFont val="ＭＳ Ｐ明朝"/>
        <family val="1"/>
        <charset val="128"/>
      </rPr>
      <t>＋</t>
    </r>
    <r>
      <rPr>
        <b/>
        <sz val="13"/>
        <color rgb="FF003366"/>
        <rFont val="Century"/>
        <family val="1"/>
      </rPr>
      <t>T</t>
    </r>
    <r>
      <rPr>
        <b/>
        <sz val="13"/>
        <color indexed="56"/>
        <rFont val="ＭＳ 明朝"/>
        <family val="1"/>
        <charset val="128"/>
      </rPr>
      <t>）</t>
    </r>
    <r>
      <rPr>
        <b/>
        <sz val="13"/>
        <color rgb="FF003366"/>
        <rFont val="ＭＳ Ｐ明朝"/>
        <family val="1"/>
        <charset val="128"/>
      </rPr>
      <t>×</t>
    </r>
    <r>
      <rPr>
        <b/>
        <sz val="13"/>
        <color indexed="56"/>
        <rFont val="Century"/>
        <family val="1"/>
      </rPr>
      <t>30</t>
    </r>
    <r>
      <rPr>
        <b/>
        <sz val="13"/>
        <color indexed="56"/>
        <rFont val="ＭＳ 明朝"/>
        <family val="1"/>
        <charset val="128"/>
      </rPr>
      <t xml:space="preserve">％
</t>
    </r>
    <r>
      <rPr>
        <sz val="13"/>
        <color rgb="FF000000"/>
        <rFont val="Century"/>
        <family val="1"/>
      </rPr>
      <t>(</t>
    </r>
    <r>
      <rPr>
        <sz val="13"/>
        <color indexed="8"/>
        <rFont val="ＭＳ 明朝"/>
        <family val="1"/>
        <charset val="128"/>
      </rPr>
      <t>継続審査時､安全性情報報告含む※</t>
    </r>
    <r>
      <rPr>
        <sz val="13"/>
        <color rgb="FF000000"/>
        <rFont val="Century"/>
        <family val="1"/>
      </rPr>
      <t>IRB</t>
    </r>
    <r>
      <rPr>
        <sz val="13"/>
        <color indexed="8"/>
        <rFont val="ＭＳ 明朝"/>
        <family val="1"/>
        <charset val="128"/>
      </rPr>
      <t>がない場合は初回契約締結日から</t>
    </r>
    <r>
      <rPr>
        <sz val="13"/>
        <color rgb="FF000000"/>
        <rFont val="Century"/>
        <family val="1"/>
      </rPr>
      <t>1</t>
    </r>
    <r>
      <rPr>
        <sz val="13"/>
        <color indexed="8"/>
        <rFont val="ＭＳ 明朝"/>
        <family val="1"/>
        <charset val="128"/>
      </rPr>
      <t>年経過毎</t>
    </r>
    <r>
      <rPr>
        <sz val="13"/>
        <color rgb="FF000000"/>
        <rFont val="Century"/>
        <family val="1"/>
      </rPr>
      <t>)</t>
    </r>
    <rPh sb="0" eb="2">
      <t>ネンジ</t>
    </rPh>
    <rPh sb="5" eb="7">
      <t>シンギ</t>
    </rPh>
    <rPh sb="7" eb="8">
      <t>オヨ</t>
    </rPh>
    <rPh sb="9" eb="11">
      <t>ネンジ</t>
    </rPh>
    <rPh sb="12" eb="14">
      <t>チケン</t>
    </rPh>
    <rPh sb="14" eb="16">
      <t>ケイゾク</t>
    </rPh>
    <phoneticPr fontId="3"/>
  </si>
  <si>
    <r>
      <rPr>
        <sz val="13"/>
        <color indexed="8"/>
        <rFont val="ＭＳ 明朝"/>
        <family val="1"/>
        <charset val="128"/>
      </rPr>
      <t xml:space="preserve">治験管理室要員の治験準備に係る費用
</t>
    </r>
    <r>
      <rPr>
        <b/>
        <sz val="13"/>
        <color indexed="56"/>
        <rFont val="Century"/>
        <family val="1"/>
      </rPr>
      <t>190,000</t>
    </r>
    <r>
      <rPr>
        <b/>
        <sz val="13"/>
        <color indexed="56"/>
        <rFont val="ＭＳ 明朝"/>
        <family val="1"/>
        <charset val="128"/>
      </rPr>
      <t>円</t>
    </r>
    <r>
      <rPr>
        <sz val="13"/>
        <color indexed="8"/>
        <rFont val="ＭＳ 明朝"/>
        <family val="1"/>
        <charset val="128"/>
      </rPr>
      <t>（新規契約時）</t>
    </r>
    <rPh sb="8" eb="10">
      <t>チケン</t>
    </rPh>
    <rPh sb="10" eb="12">
      <t>ジュンビ</t>
    </rPh>
    <rPh sb="13" eb="14">
      <t>カカ</t>
    </rPh>
    <rPh sb="15" eb="17">
      <t>ヒヨウ</t>
    </rPh>
    <phoneticPr fontId="3"/>
  </si>
  <si>
    <r>
      <rPr>
        <sz val="13"/>
        <color indexed="8"/>
        <rFont val="ＭＳ 明朝"/>
        <family val="1"/>
        <charset val="128"/>
      </rPr>
      <t xml:space="preserve">治験進行等の事務職員、治験管理室員職員に要する初期経費
</t>
    </r>
    <r>
      <rPr>
        <b/>
        <sz val="13"/>
        <color indexed="56"/>
        <rFont val="Century"/>
        <family val="1"/>
      </rPr>
      <t>20,000</t>
    </r>
    <r>
      <rPr>
        <b/>
        <sz val="13"/>
        <color indexed="56"/>
        <rFont val="ＭＳ 明朝"/>
        <family val="1"/>
        <charset val="128"/>
      </rPr>
      <t>円</t>
    </r>
    <r>
      <rPr>
        <sz val="13"/>
        <color indexed="8"/>
        <rFont val="ＭＳ 明朝"/>
        <family val="1"/>
        <charset val="128"/>
      </rPr>
      <t>（新規契約時）</t>
    </r>
    <rPh sb="0" eb="2">
      <t>チケン</t>
    </rPh>
    <rPh sb="2" eb="4">
      <t>シンコウ</t>
    </rPh>
    <rPh sb="4" eb="5">
      <t>トウ</t>
    </rPh>
    <rPh sb="6" eb="8">
      <t>ジム</t>
    </rPh>
    <rPh sb="8" eb="10">
      <t>ショクイン</t>
    </rPh>
    <rPh sb="17" eb="19">
      <t>ショクイン</t>
    </rPh>
    <rPh sb="34" eb="35">
      <t>エン</t>
    </rPh>
    <phoneticPr fontId="3"/>
  </si>
  <si>
    <r>
      <rPr>
        <sz val="13"/>
        <color indexed="8"/>
        <rFont val="ＭＳ 明朝"/>
        <family val="1"/>
        <charset val="128"/>
      </rPr>
      <t>治験進行等の事務職員、治験管理室員職員に要する経費</t>
    </r>
    <r>
      <rPr>
        <sz val="13"/>
        <color rgb="FF000000"/>
        <rFont val="Century"/>
        <family val="1"/>
      </rPr>
      <t xml:space="preserve">
</t>
    </r>
    <r>
      <rPr>
        <b/>
        <sz val="13"/>
        <color indexed="56"/>
        <rFont val="Century"/>
        <family val="1"/>
      </rPr>
      <t>20,000</t>
    </r>
    <r>
      <rPr>
        <b/>
        <sz val="13"/>
        <color indexed="56"/>
        <rFont val="ＭＳ 明朝"/>
        <family val="1"/>
        <charset val="128"/>
      </rPr>
      <t>円</t>
    </r>
    <r>
      <rPr>
        <sz val="13"/>
        <color indexed="8"/>
        <rFont val="ＭＳ 明朝"/>
        <family val="1"/>
        <charset val="128"/>
      </rPr>
      <t>（継続審査時、安全性情報報告含む）</t>
    </r>
    <r>
      <rPr>
        <sz val="13"/>
        <color indexed="8"/>
        <rFont val="Century"/>
        <family val="1"/>
      </rPr>
      <t>×</t>
    </r>
    <r>
      <rPr>
        <sz val="13"/>
        <color indexed="8"/>
        <rFont val="ＭＳ 明朝"/>
        <family val="1"/>
        <charset val="128"/>
      </rPr>
      <t>期間（年数）</t>
    </r>
    <rPh sb="0" eb="2">
      <t>チケン</t>
    </rPh>
    <rPh sb="2" eb="4">
      <t>シンコウ</t>
    </rPh>
    <rPh sb="4" eb="5">
      <t>トウ</t>
    </rPh>
    <rPh sb="6" eb="8">
      <t>ジム</t>
    </rPh>
    <rPh sb="8" eb="10">
      <t>ショクイン</t>
    </rPh>
    <rPh sb="17" eb="19">
      <t>ショクイン</t>
    </rPh>
    <rPh sb="32" eb="33">
      <t>エン</t>
    </rPh>
    <phoneticPr fontId="3"/>
  </si>
  <si>
    <r>
      <rPr>
        <sz val="13"/>
        <color indexed="8"/>
        <rFont val="ＭＳ 明朝"/>
        <family val="1"/>
        <charset val="128"/>
      </rPr>
      <t xml:space="preserve">治験管理室要員の治験継続に係る費用
</t>
    </r>
    <r>
      <rPr>
        <b/>
        <sz val="13"/>
        <color indexed="56"/>
        <rFont val="Century"/>
        <family val="1"/>
      </rPr>
      <t>50,000</t>
    </r>
    <r>
      <rPr>
        <b/>
        <sz val="13"/>
        <color indexed="56"/>
        <rFont val="ＭＳ 明朝"/>
        <family val="1"/>
        <charset val="128"/>
      </rPr>
      <t>円</t>
    </r>
    <r>
      <rPr>
        <sz val="13"/>
        <color indexed="8"/>
        <rFont val="ＭＳ 明朝"/>
        <family val="1"/>
        <charset val="128"/>
      </rPr>
      <t>（継続審査時</t>
    </r>
    <r>
      <rPr>
        <sz val="13"/>
        <color rgb="FFFF0000"/>
        <rFont val="ＭＳ 明朝"/>
        <family val="1"/>
        <charset val="128"/>
      </rPr>
      <t>※</t>
    </r>
    <r>
      <rPr>
        <sz val="13"/>
        <color rgb="FFFF0000"/>
        <rFont val="Century"/>
        <family val="1"/>
      </rPr>
      <t>IRB</t>
    </r>
    <r>
      <rPr>
        <sz val="13"/>
        <color rgb="FFFF0000"/>
        <rFont val="ＭＳ 明朝"/>
        <family val="1"/>
        <charset val="128"/>
      </rPr>
      <t>がない場合は初回契約締結日から</t>
    </r>
    <r>
      <rPr>
        <sz val="13"/>
        <color rgb="FFFF0000"/>
        <rFont val="Century"/>
        <family val="1"/>
      </rPr>
      <t>1</t>
    </r>
    <r>
      <rPr>
        <sz val="13"/>
        <color rgb="FFFF0000"/>
        <rFont val="ＭＳ 明朝"/>
        <family val="1"/>
        <charset val="128"/>
      </rPr>
      <t>年経過毎</t>
    </r>
    <r>
      <rPr>
        <sz val="13"/>
        <color indexed="8"/>
        <rFont val="ＭＳ 明朝"/>
        <family val="1"/>
        <charset val="128"/>
      </rPr>
      <t>）</t>
    </r>
    <rPh sb="8" eb="10">
      <t>チケン</t>
    </rPh>
    <rPh sb="10" eb="12">
      <t>ケイゾク</t>
    </rPh>
    <rPh sb="13" eb="14">
      <t>カカ</t>
    </rPh>
    <rPh sb="15" eb="17">
      <t>ヒヨウ</t>
    </rPh>
    <rPh sb="38" eb="40">
      <t>バアイ</t>
    </rPh>
    <rPh sb="41" eb="45">
      <t>ショカイケイヤク</t>
    </rPh>
    <rPh sb="45" eb="48">
      <t>テイケツビ</t>
    </rPh>
    <rPh sb="51" eb="52">
      <t>ネン</t>
    </rPh>
    <rPh sb="52" eb="54">
      <t>ケイカ</t>
    </rPh>
    <rPh sb="54" eb="55">
      <t>ゴト</t>
    </rPh>
    <phoneticPr fontId="3"/>
  </si>
  <si>
    <r>
      <rPr>
        <sz val="13"/>
        <color indexed="8"/>
        <rFont val="ＭＳ 明朝"/>
        <family val="1"/>
        <charset val="128"/>
      </rPr>
      <t xml:space="preserve">本治験の契約書類の管理及び契約内容変更等の対応経費
</t>
    </r>
    <r>
      <rPr>
        <b/>
        <sz val="13"/>
        <color rgb="FF002060"/>
        <rFont val="Century"/>
        <family val="1"/>
      </rPr>
      <t>10,000</t>
    </r>
    <r>
      <rPr>
        <b/>
        <sz val="13"/>
        <color rgb="FF002060"/>
        <rFont val="ＭＳ 明朝"/>
        <family val="1"/>
        <charset val="128"/>
      </rPr>
      <t>円</t>
    </r>
    <r>
      <rPr>
        <sz val="13"/>
        <color theme="1"/>
        <rFont val="Century"/>
        <family val="1"/>
      </rPr>
      <t>(</t>
    </r>
    <r>
      <rPr>
        <sz val="13"/>
        <color theme="1"/>
        <rFont val="ＭＳ 明朝"/>
        <family val="1"/>
        <charset val="128"/>
      </rPr>
      <t>継続審査時</t>
    </r>
    <r>
      <rPr>
        <sz val="13"/>
        <color rgb="FFFF0000"/>
        <rFont val="ＭＳ 明朝"/>
        <family val="1"/>
        <charset val="128"/>
      </rPr>
      <t>※</t>
    </r>
    <r>
      <rPr>
        <sz val="13"/>
        <color rgb="FFFF0000"/>
        <rFont val="Century"/>
        <family val="1"/>
      </rPr>
      <t>IRB</t>
    </r>
    <r>
      <rPr>
        <sz val="13"/>
        <color rgb="FFFF0000"/>
        <rFont val="ＭＳ 明朝"/>
        <family val="1"/>
        <charset val="128"/>
      </rPr>
      <t>がない場合は初回契約締結日から</t>
    </r>
    <r>
      <rPr>
        <sz val="13"/>
        <color rgb="FFFF0000"/>
        <rFont val="Century"/>
        <family val="1"/>
      </rPr>
      <t>1</t>
    </r>
    <r>
      <rPr>
        <sz val="13"/>
        <color rgb="FFFF0000"/>
        <rFont val="ＭＳ 明朝"/>
        <family val="1"/>
        <charset val="128"/>
      </rPr>
      <t>年経過毎</t>
    </r>
    <r>
      <rPr>
        <sz val="13"/>
        <rFont val="Century"/>
        <family val="1"/>
      </rPr>
      <t>)</t>
    </r>
    <r>
      <rPr>
        <sz val="13"/>
        <color theme="1"/>
        <rFont val="ＭＳ 明朝"/>
        <family val="1"/>
        <charset val="128"/>
      </rPr>
      <t>×期間</t>
    </r>
    <r>
      <rPr>
        <sz val="13"/>
        <color theme="1"/>
        <rFont val="Century"/>
        <family val="1"/>
      </rPr>
      <t>(</t>
    </r>
    <r>
      <rPr>
        <sz val="13"/>
        <color theme="1"/>
        <rFont val="ＭＳ 明朝"/>
        <family val="1"/>
        <charset val="128"/>
      </rPr>
      <t>年数</t>
    </r>
    <r>
      <rPr>
        <sz val="13"/>
        <color theme="1"/>
        <rFont val="Century"/>
        <family val="1"/>
      </rPr>
      <t>)</t>
    </r>
    <rPh sb="0" eb="3">
      <t>ホンチケン</t>
    </rPh>
    <rPh sb="4" eb="6">
      <t>ケイヤク</t>
    </rPh>
    <rPh sb="6" eb="8">
      <t>ショルイ</t>
    </rPh>
    <rPh sb="9" eb="11">
      <t>カンリ</t>
    </rPh>
    <rPh sb="11" eb="12">
      <t>オヨ</t>
    </rPh>
    <rPh sb="13" eb="17">
      <t>ケイヤクナイヨウ</t>
    </rPh>
    <rPh sb="17" eb="19">
      <t>ヘンコウ</t>
    </rPh>
    <rPh sb="19" eb="20">
      <t>トウ</t>
    </rPh>
    <rPh sb="21" eb="23">
      <t>タイオウ</t>
    </rPh>
    <rPh sb="32" eb="33">
      <t>エン</t>
    </rPh>
    <phoneticPr fontId="3"/>
  </si>
  <si>
    <t>無</t>
  </si>
  <si>
    <r>
      <t>SMO</t>
    </r>
    <r>
      <rPr>
        <sz val="15"/>
        <rFont val="ＭＳ 明朝"/>
        <family val="1"/>
        <charset val="128"/>
      </rPr>
      <t>への事務局委託：</t>
    </r>
    <rPh sb="5" eb="8">
      <t>ジムキョク</t>
    </rPh>
    <rPh sb="8" eb="10">
      <t>イタク</t>
    </rPh>
    <phoneticPr fontId="3"/>
  </si>
  <si>
    <r>
      <rPr>
        <sz val="16"/>
        <color indexed="8"/>
        <rFont val="ＭＳ 明朝"/>
        <family val="1"/>
        <charset val="128"/>
      </rPr>
      <t>直接経費</t>
    </r>
    <rPh sb="0" eb="2">
      <t>チョクセツ</t>
    </rPh>
    <rPh sb="2" eb="4">
      <t>ケイヒ</t>
    </rPh>
    <phoneticPr fontId="3"/>
  </si>
  <si>
    <r>
      <t>IRB</t>
    </r>
    <r>
      <rPr>
        <sz val="16"/>
        <color indexed="8"/>
        <rFont val="ＭＳ 明朝"/>
        <family val="1"/>
        <charset val="128"/>
      </rPr>
      <t>審議費（初回審査）</t>
    </r>
    <rPh sb="3" eb="5">
      <t>シンギ</t>
    </rPh>
    <rPh sb="5" eb="6">
      <t>ヒ</t>
    </rPh>
    <rPh sb="7" eb="9">
      <t>ショカイ</t>
    </rPh>
    <phoneticPr fontId="3"/>
  </si>
  <si>
    <r>
      <t>IRB</t>
    </r>
    <r>
      <rPr>
        <sz val="16"/>
        <color indexed="8"/>
        <rFont val="ＭＳ 明朝"/>
        <family val="1"/>
        <charset val="128"/>
      </rPr>
      <t>事務職員人件費</t>
    </r>
    <rPh sb="3" eb="5">
      <t>ジム</t>
    </rPh>
    <rPh sb="5" eb="7">
      <t>ショクイン</t>
    </rPh>
    <rPh sb="7" eb="10">
      <t>ジンケンヒ</t>
    </rPh>
    <phoneticPr fontId="3"/>
  </si>
  <si>
    <r>
      <rPr>
        <sz val="16"/>
        <color indexed="8"/>
        <rFont val="ＭＳ 明朝"/>
        <family val="1"/>
        <charset val="128"/>
      </rPr>
      <t>施設設備利用費</t>
    </r>
    <rPh sb="0" eb="2">
      <t>シセツ</t>
    </rPh>
    <rPh sb="2" eb="4">
      <t>セツビ</t>
    </rPh>
    <rPh sb="4" eb="6">
      <t>リヨウ</t>
    </rPh>
    <rPh sb="6" eb="7">
      <t>ヒ</t>
    </rPh>
    <phoneticPr fontId="3"/>
  </si>
  <si>
    <r>
      <rPr>
        <sz val="16"/>
        <color indexed="8"/>
        <rFont val="ＭＳ 明朝"/>
        <family val="1"/>
        <charset val="128"/>
      </rPr>
      <t>管理費</t>
    </r>
    <rPh sb="0" eb="3">
      <t>カンリヒ</t>
    </rPh>
    <phoneticPr fontId="3"/>
  </si>
  <si>
    <r>
      <rPr>
        <sz val="16"/>
        <color indexed="8"/>
        <rFont val="ＭＳ 明朝"/>
        <family val="1"/>
        <charset val="128"/>
      </rPr>
      <t>間接経費</t>
    </r>
    <rPh sb="0" eb="2">
      <t>カンセツ</t>
    </rPh>
    <rPh sb="2" eb="4">
      <t>ケイヒ</t>
    </rPh>
    <phoneticPr fontId="3"/>
  </si>
  <si>
    <r>
      <rPr>
        <sz val="16"/>
        <color indexed="8"/>
        <rFont val="ＭＳ 明朝"/>
        <family val="1"/>
        <charset val="128"/>
      </rPr>
      <t>直接経費</t>
    </r>
    <phoneticPr fontId="3"/>
  </si>
  <si>
    <r>
      <rPr>
        <sz val="16"/>
        <color indexed="8"/>
        <rFont val="ＭＳ 明朝"/>
        <family val="1"/>
        <charset val="128"/>
      </rPr>
      <t>臨床試験研究経費</t>
    </r>
    <rPh sb="4" eb="6">
      <t>ケンキュウ</t>
    </rPh>
    <rPh sb="6" eb="8">
      <t>ケイヒ</t>
    </rPh>
    <phoneticPr fontId="3"/>
  </si>
  <si>
    <r>
      <rPr>
        <sz val="16"/>
        <color indexed="8"/>
        <rFont val="ＭＳ 明朝"/>
        <family val="1"/>
        <charset val="128"/>
      </rPr>
      <t>管理費</t>
    </r>
    <phoneticPr fontId="3"/>
  </si>
  <si>
    <r>
      <rPr>
        <sz val="16"/>
        <color indexed="8"/>
        <rFont val="ＭＳ 明朝"/>
        <family val="1"/>
        <charset val="128"/>
      </rPr>
      <t>被験者負担軽減費</t>
    </r>
    <rPh sb="0" eb="3">
      <t>ヒケンシャ</t>
    </rPh>
    <rPh sb="3" eb="8">
      <t>フタンケイゲンヒ</t>
    </rPh>
    <phoneticPr fontId="3"/>
  </si>
  <si>
    <r>
      <rPr>
        <sz val="16"/>
        <color indexed="8"/>
        <rFont val="ＭＳ 明朝"/>
        <family val="1"/>
        <charset val="128"/>
      </rPr>
      <t>賃金等人件費</t>
    </r>
    <phoneticPr fontId="3"/>
  </si>
  <si>
    <r>
      <rPr>
        <sz val="16"/>
        <color indexed="8"/>
        <rFont val="ＭＳ 明朝"/>
        <family val="1"/>
        <charset val="128"/>
      </rPr>
      <t>治験薬管理費</t>
    </r>
    <rPh sb="0" eb="2">
      <t>チケン</t>
    </rPh>
    <rPh sb="2" eb="3">
      <t>ヤク</t>
    </rPh>
    <rPh sb="3" eb="5">
      <t>カンリ</t>
    </rPh>
    <rPh sb="5" eb="6">
      <t>ヒ</t>
    </rPh>
    <phoneticPr fontId="3"/>
  </si>
  <si>
    <r>
      <t>　　　</t>
    </r>
    <r>
      <rPr>
        <sz val="16"/>
        <color rgb="FF000000"/>
        <rFont val="ＭＳ 明朝"/>
        <family val="1"/>
        <charset val="128"/>
      </rPr>
      <t>（契約締結より２年目以降）</t>
    </r>
    <r>
      <rPr>
        <sz val="16"/>
        <color indexed="8"/>
        <rFont val="ＭＳ 明朝"/>
        <family val="1"/>
        <charset val="128"/>
      </rPr>
      <t xml:space="preserve">
　　　固　定　費</t>
    </r>
    <rPh sb="20" eb="21">
      <t>コ</t>
    </rPh>
    <rPh sb="22" eb="23">
      <t>サダ</t>
    </rPh>
    <rPh sb="24" eb="25">
      <t>ヒ</t>
    </rPh>
    <phoneticPr fontId="3"/>
  </si>
  <si>
    <r>
      <t>IRB</t>
    </r>
    <r>
      <rPr>
        <sz val="16"/>
        <color indexed="8"/>
        <rFont val="ＭＳ 明朝"/>
        <family val="1"/>
        <charset val="128"/>
      </rPr>
      <t>審議費（継続審査）</t>
    </r>
    <rPh sb="3" eb="5">
      <t>シンギ</t>
    </rPh>
    <rPh sb="5" eb="6">
      <t>ヒ</t>
    </rPh>
    <rPh sb="7" eb="9">
      <t>ケイゾク</t>
    </rPh>
    <rPh sb="9" eb="11">
      <t>シンサ</t>
    </rPh>
    <phoneticPr fontId="3"/>
  </si>
  <si>
    <t>治験コーディネーターの
人件費</t>
    <rPh sb="0" eb="2">
      <t>チケン</t>
    </rPh>
    <rPh sb="12" eb="15">
      <t>ジンケンヒ</t>
    </rPh>
    <phoneticPr fontId="3"/>
  </si>
  <si>
    <r>
      <rPr>
        <b/>
        <sz val="16"/>
        <rFont val="ＭＳ 明朝"/>
        <family val="1"/>
        <charset val="128"/>
      </rPr>
      <t xml:space="preserve">【請求時期】四半期ごとの対応状況に応じ、翌月請求
</t>
    </r>
    <r>
      <rPr>
        <sz val="16"/>
        <rFont val="ＭＳ 明朝"/>
        <family val="1"/>
        <charset val="128"/>
      </rPr>
      <t>　※対応状況とは、前回締日翌日以降</t>
    </r>
    <r>
      <rPr>
        <sz val="16"/>
        <rFont val="Century"/>
        <family val="1"/>
      </rPr>
      <t>(</t>
    </r>
    <r>
      <rPr>
        <sz val="16"/>
        <rFont val="ＭＳ 明朝"/>
        <family val="1"/>
        <charset val="128"/>
      </rPr>
      <t>初回請求は契約日から</t>
    </r>
    <r>
      <rPr>
        <sz val="16"/>
        <rFont val="Century"/>
        <family val="1"/>
      </rPr>
      <t>)</t>
    </r>
    <r>
      <rPr>
        <sz val="16"/>
        <rFont val="ＭＳ 明朝"/>
        <family val="1"/>
        <charset val="128"/>
      </rPr>
      <t>、</t>
    </r>
    <r>
      <rPr>
        <sz val="16"/>
        <rFont val="Century"/>
        <family val="1"/>
      </rPr>
      <t xml:space="preserve">
</t>
    </r>
    <r>
      <rPr>
        <sz val="16"/>
        <rFont val="ＭＳ 明朝"/>
        <family val="1"/>
        <charset val="128"/>
      </rPr>
      <t>　　当該締日までの以下のいずれかの状況。
　　・「</t>
    </r>
    <r>
      <rPr>
        <u/>
        <sz val="16"/>
        <rFont val="ＭＳ 明朝"/>
        <family val="1"/>
        <charset val="128"/>
      </rPr>
      <t>治験薬投与に至った症例</t>
    </r>
    <r>
      <rPr>
        <sz val="16"/>
        <rFont val="ＭＳ 明朝"/>
        <family val="1"/>
        <charset val="128"/>
      </rPr>
      <t>」：左記（</t>
    </r>
    <r>
      <rPr>
        <u/>
        <sz val="16"/>
        <rFont val="Century"/>
        <family val="1"/>
      </rPr>
      <t>A+B+C</t>
    </r>
    <r>
      <rPr>
        <sz val="16"/>
        <rFont val="Century"/>
        <family val="1"/>
      </rPr>
      <t>)</t>
    </r>
    <r>
      <rPr>
        <sz val="16"/>
        <rFont val="ＭＳ 明朝"/>
        <family val="1"/>
        <charset val="128"/>
      </rPr>
      <t xml:space="preserve">
　　・「</t>
    </r>
    <r>
      <rPr>
        <u/>
        <sz val="16"/>
        <rFont val="ＭＳ 明朝"/>
        <family val="1"/>
        <charset val="128"/>
      </rPr>
      <t>同意取得後、治験薬投与に至らなかった症例</t>
    </r>
    <r>
      <rPr>
        <sz val="16"/>
        <rFont val="ＭＳ 明朝"/>
        <family val="1"/>
        <charset val="128"/>
      </rPr>
      <t>」：</t>
    </r>
    <r>
      <rPr>
        <sz val="16"/>
        <rFont val="Century"/>
        <family val="1"/>
      </rPr>
      <t xml:space="preserve">
</t>
    </r>
    <r>
      <rPr>
        <sz val="16"/>
        <rFont val="ＭＳ 明朝"/>
        <family val="1"/>
        <charset val="128"/>
      </rPr>
      <t>　　　研究費（</t>
    </r>
    <r>
      <rPr>
        <sz val="16"/>
        <rFont val="Century"/>
        <family val="1"/>
      </rPr>
      <t>A</t>
    </r>
    <r>
      <rPr>
        <sz val="16"/>
        <rFont val="ＭＳ 明朝"/>
        <family val="1"/>
        <charset val="128"/>
      </rPr>
      <t>）</t>
    </r>
    <r>
      <rPr>
        <u/>
        <sz val="16"/>
        <rFont val="Century"/>
        <family val="1"/>
      </rPr>
      <t>50,000</t>
    </r>
    <r>
      <rPr>
        <u/>
        <sz val="16"/>
        <rFont val="ＭＳ 明朝"/>
        <family val="1"/>
        <charset val="128"/>
      </rPr>
      <t>円</t>
    </r>
    <r>
      <rPr>
        <u/>
        <sz val="16"/>
        <rFont val="Century"/>
        <family val="1"/>
      </rPr>
      <t>/1</t>
    </r>
    <r>
      <rPr>
        <u/>
        <sz val="16"/>
        <rFont val="ＭＳ 明朝"/>
        <family val="1"/>
        <charset val="128"/>
      </rPr>
      <t>症例＋上記と同様、管理費＋間接経費</t>
    </r>
    <r>
      <rPr>
        <sz val="16"/>
        <rFont val="ＭＳ 明朝"/>
        <family val="1"/>
        <charset val="128"/>
      </rPr>
      <t xml:space="preserve">
　　　を算出し合算
</t>
    </r>
    <r>
      <rPr>
        <b/>
        <sz val="16"/>
        <rFont val="ＭＳ 明朝"/>
        <family val="1"/>
        <charset val="128"/>
      </rPr>
      <t>【支払時期】請求の翌月末まで</t>
    </r>
    <rPh sb="1" eb="3">
      <t>セイキュウ</t>
    </rPh>
    <rPh sb="3" eb="5">
      <t>ジキ</t>
    </rPh>
    <rPh sb="65" eb="67">
      <t>イカ</t>
    </rPh>
    <rPh sb="73" eb="75">
      <t>ジョウキョウ</t>
    </rPh>
    <rPh sb="94" eb="96">
      <t>サキ</t>
    </rPh>
    <rPh sb="174" eb="176">
      <t>ガッサン</t>
    </rPh>
    <rPh sb="179" eb="181">
      <t>シハライ</t>
    </rPh>
    <rPh sb="181" eb="183">
      <t>ジキ</t>
    </rPh>
    <rPh sb="187" eb="190">
      <t>ヨクゲツマツ</t>
    </rPh>
    <phoneticPr fontId="3"/>
  </si>
  <si>
    <r>
      <rPr>
        <b/>
        <sz val="16"/>
        <rFont val="ＭＳ 明朝"/>
        <family val="1"/>
        <charset val="128"/>
      </rPr>
      <t>【請求時期】四半期ごとの対応状況に応じ「対応回数×単価」を
　　　　　　翌月請求</t>
    </r>
    <r>
      <rPr>
        <b/>
        <u/>
        <sz val="16"/>
        <color rgb="FFFF0000"/>
        <rFont val="ＭＳ 明朝"/>
        <family val="1"/>
        <charset val="128"/>
      </rPr>
      <t xml:space="preserve">
</t>
    </r>
    <r>
      <rPr>
        <sz val="16"/>
        <rFont val="ＭＳ 明朝"/>
        <family val="1"/>
        <charset val="128"/>
      </rPr>
      <t>　※対応状況とは、被験者の同意取得時より四半期締日まで、又は、
　　前請求日翌日以降、その請求の次の請求日までを対象期間とし、
　　その間の負担軽減費が発生した対応回数。
　※対応回数は、来院及び入院の合計対応回数。</t>
    </r>
    <r>
      <rPr>
        <sz val="16"/>
        <rFont val="Century"/>
        <family val="1"/>
      </rPr>
      <t xml:space="preserve">
</t>
    </r>
    <r>
      <rPr>
        <sz val="16"/>
        <rFont val="ＭＳ 明朝"/>
        <family val="1"/>
        <charset val="128"/>
      </rPr>
      <t>　　ただし、入院中に複数回の対応があった場合、その対応も</t>
    </r>
    <r>
      <rPr>
        <sz val="16"/>
        <rFont val="Century"/>
        <family val="1"/>
      </rPr>
      <t>1</t>
    </r>
    <r>
      <rPr>
        <sz val="16"/>
        <rFont val="ＭＳ 明朝"/>
        <family val="1"/>
        <charset val="128"/>
      </rPr>
      <t>回の
　　対応として加算。（</t>
    </r>
    <r>
      <rPr>
        <sz val="16"/>
        <rFont val="MS UI Gothic"/>
        <family val="1"/>
        <charset val="1"/>
      </rPr>
      <t>※</t>
    </r>
    <r>
      <rPr>
        <sz val="16"/>
        <rFont val="MS UI Gothic"/>
        <family val="1"/>
        <charset val="128"/>
      </rPr>
      <t>治験薬投与の有無は問わない。</t>
    </r>
    <r>
      <rPr>
        <sz val="16"/>
        <rFont val="ＭＳ Ｐ明朝"/>
        <family val="1"/>
        <charset val="128"/>
      </rPr>
      <t>）</t>
    </r>
    <r>
      <rPr>
        <sz val="16"/>
        <rFont val="Century"/>
        <family val="1"/>
      </rPr>
      <t xml:space="preserve">
</t>
    </r>
    <r>
      <rPr>
        <sz val="16"/>
        <rFont val="ＭＳ 明朝"/>
        <family val="1"/>
        <charset val="128"/>
      </rPr>
      <t>　※対応回数の単価「ポイント数×</t>
    </r>
    <r>
      <rPr>
        <sz val="16"/>
        <rFont val="Century"/>
        <family val="1"/>
      </rPr>
      <t>5,000</t>
    </r>
    <r>
      <rPr>
        <sz val="16"/>
        <rFont val="ＭＳ 明朝"/>
        <family val="1"/>
        <charset val="128"/>
      </rPr>
      <t>円÷規定</t>
    </r>
    <r>
      <rPr>
        <sz val="16"/>
        <rFont val="Century"/>
        <family val="1"/>
      </rPr>
      <t>Visit</t>
    </r>
    <r>
      <rPr>
        <sz val="16"/>
        <rFont val="ＭＳ 明朝"/>
        <family val="1"/>
        <charset val="128"/>
      </rPr>
      <t>数」を
　　「治験コーディネーターの人件費における</t>
    </r>
    <r>
      <rPr>
        <sz val="16"/>
        <rFont val="Century"/>
        <family val="1"/>
      </rPr>
      <t>1</t>
    </r>
    <r>
      <rPr>
        <sz val="16"/>
        <rFont val="ＭＳ 明朝"/>
        <family val="1"/>
        <charset val="128"/>
      </rPr>
      <t>症例・</t>
    </r>
    <r>
      <rPr>
        <sz val="16"/>
        <rFont val="Century"/>
        <family val="1"/>
      </rPr>
      <t>1</t>
    </r>
    <r>
      <rPr>
        <sz val="16"/>
        <rFont val="ＭＳ 明朝"/>
        <family val="1"/>
        <charset val="128"/>
      </rPr>
      <t xml:space="preserve">対応あたりの
　　　変動費（税別）」とする。
</t>
    </r>
    <r>
      <rPr>
        <b/>
        <sz val="16"/>
        <rFont val="ＭＳ 明朝"/>
        <family val="1"/>
        <charset val="128"/>
      </rPr>
      <t>【支払時期】請求の翌月末まで</t>
    </r>
    <rPh sb="1" eb="3">
      <t>セイキュウ</t>
    </rPh>
    <rPh sb="3" eb="5">
      <t>ジキ</t>
    </rPh>
    <rPh sb="6" eb="9">
      <t>シハンキ</t>
    </rPh>
    <rPh sb="12" eb="14">
      <t>タイオウ</t>
    </rPh>
    <rPh sb="14" eb="16">
      <t>ジョウキョウ</t>
    </rPh>
    <rPh sb="17" eb="18">
      <t>オウ</t>
    </rPh>
    <rPh sb="20" eb="22">
      <t>タイオウ</t>
    </rPh>
    <rPh sb="22" eb="24">
      <t>カイスウ</t>
    </rPh>
    <rPh sb="25" eb="27">
      <t>タンカ</t>
    </rPh>
    <rPh sb="36" eb="38">
      <t>ヨクゲツ</t>
    </rPh>
    <rPh sb="38" eb="40">
      <t>セイキュウ</t>
    </rPh>
    <rPh sb="43" eb="45">
      <t>タイオウ</t>
    </rPh>
    <rPh sb="45" eb="47">
      <t>ジョウキョウ</t>
    </rPh>
    <rPh sb="50" eb="53">
      <t>ヒケンシャ</t>
    </rPh>
    <rPh sb="54" eb="56">
      <t>ドウイ</t>
    </rPh>
    <rPh sb="56" eb="58">
      <t>シュトク</t>
    </rPh>
    <rPh sb="58" eb="59">
      <t>ジ</t>
    </rPh>
    <rPh sb="61" eb="64">
      <t>シハンキ</t>
    </rPh>
    <rPh sb="64" eb="66">
      <t>シメビ</t>
    </rPh>
    <rPh sb="69" eb="70">
      <t>マタ</t>
    </rPh>
    <rPh sb="285" eb="286">
      <t>ベツ</t>
    </rPh>
    <rPh sb="294" eb="296">
      <t>シハライ</t>
    </rPh>
    <rPh sb="296" eb="298">
      <t>ジキ</t>
    </rPh>
    <phoneticPr fontId="3"/>
  </si>
  <si>
    <r>
      <rPr>
        <b/>
        <sz val="16"/>
        <rFont val="ＭＳ 明朝"/>
        <family val="1"/>
        <charset val="128"/>
      </rPr>
      <t>【請求時期】</t>
    </r>
    <r>
      <rPr>
        <b/>
        <u/>
        <sz val="16"/>
        <rFont val="ＭＳ 明朝"/>
        <family val="1"/>
        <charset val="128"/>
      </rPr>
      <t>契約時</t>
    </r>
    <r>
      <rPr>
        <b/>
        <sz val="16"/>
        <rFont val="ＭＳ 明朝"/>
        <family val="1"/>
        <charset val="128"/>
      </rPr>
      <t>に請求</t>
    </r>
    <r>
      <rPr>
        <b/>
        <u/>
        <sz val="16"/>
        <rFont val="ＭＳ 明朝"/>
        <family val="1"/>
        <charset val="128"/>
      </rPr>
      <t xml:space="preserve">
</t>
    </r>
    <r>
      <rPr>
        <sz val="16"/>
        <rFont val="ＭＳ 明朝"/>
        <family val="1"/>
        <charset val="128"/>
      </rPr>
      <t>　※「</t>
    </r>
    <r>
      <rPr>
        <sz val="16"/>
        <rFont val="Century"/>
        <family val="1"/>
      </rPr>
      <t>G</t>
    </r>
    <r>
      <rPr>
        <sz val="16"/>
        <rFont val="ＭＳ 明朝"/>
        <family val="1"/>
        <charset val="128"/>
      </rPr>
      <t>」は、被験者負担軽減費支払回数、又は、治験実施計画書の</t>
    </r>
    <r>
      <rPr>
        <sz val="16"/>
        <rFont val="Century"/>
        <family val="1"/>
      </rPr>
      <t xml:space="preserve">
</t>
    </r>
    <r>
      <rPr>
        <sz val="16"/>
        <rFont val="ＭＳ 明朝"/>
        <family val="1"/>
        <charset val="128"/>
      </rPr>
      <t>　　規定来院回数（規定</t>
    </r>
    <r>
      <rPr>
        <sz val="16"/>
        <rFont val="Century"/>
        <family val="1"/>
      </rPr>
      <t>Visit</t>
    </r>
    <r>
      <rPr>
        <sz val="16"/>
        <rFont val="ＭＳ 明朝"/>
        <family val="1"/>
        <charset val="128"/>
      </rPr>
      <t>数）を基に負担軽減費を算出。</t>
    </r>
    <r>
      <rPr>
        <sz val="16"/>
        <rFont val="Century"/>
        <family val="1"/>
      </rPr>
      <t xml:space="preserve">
</t>
    </r>
    <r>
      <rPr>
        <sz val="16"/>
        <rFont val="ＭＳ 明朝"/>
        <family val="1"/>
        <charset val="128"/>
      </rPr>
      <t>　　不足は、不足が発生した時点で「</t>
    </r>
    <r>
      <rPr>
        <sz val="16"/>
        <rFont val="Century"/>
        <family val="1"/>
      </rPr>
      <t>H</t>
    </r>
    <r>
      <rPr>
        <sz val="16"/>
        <rFont val="ＭＳ 明朝"/>
        <family val="1"/>
        <charset val="128"/>
      </rPr>
      <t>」と「</t>
    </r>
    <r>
      <rPr>
        <sz val="16"/>
        <rFont val="Century"/>
        <family val="1"/>
      </rPr>
      <t>I</t>
    </r>
    <r>
      <rPr>
        <sz val="16"/>
        <rFont val="ＭＳ 明朝"/>
        <family val="1"/>
        <charset val="128"/>
      </rPr>
      <t>」を加算し請求。</t>
    </r>
    <r>
      <rPr>
        <b/>
        <u/>
        <sz val="16"/>
        <color rgb="FFFF0000"/>
        <rFont val="ＭＳ 明朝"/>
        <family val="1"/>
        <charset val="128"/>
      </rPr>
      <t xml:space="preserve">
</t>
    </r>
    <r>
      <rPr>
        <b/>
        <sz val="16"/>
        <rFont val="ＭＳ 明朝"/>
        <family val="1"/>
        <charset val="128"/>
      </rPr>
      <t xml:space="preserve">
【支払時期】</t>
    </r>
    <r>
      <rPr>
        <b/>
        <sz val="16"/>
        <color rgb="FF000000"/>
        <rFont val="ＭＳ 明朝"/>
        <family val="1"/>
        <charset val="128"/>
      </rPr>
      <t>請求の翌月末まで</t>
    </r>
    <r>
      <rPr>
        <sz val="16"/>
        <color indexed="8"/>
        <rFont val="ＭＳ 明朝"/>
        <family val="1"/>
        <charset val="128"/>
      </rPr>
      <t xml:space="preserve">
</t>
    </r>
    <r>
      <rPr>
        <sz val="16"/>
        <color rgb="FF000000"/>
        <rFont val="Segoe UI Symbol"/>
        <family val="1"/>
      </rPr>
      <t>★★</t>
    </r>
    <r>
      <rPr>
        <sz val="16"/>
        <color indexed="8"/>
        <rFont val="ＭＳ 明朝"/>
        <family val="1"/>
        <charset val="128"/>
      </rPr>
      <t>治験終了時に余剰があった場合：</t>
    </r>
    <r>
      <rPr>
        <u/>
        <sz val="16"/>
        <color rgb="FF000000"/>
        <rFont val="ＭＳ 明朝"/>
        <family val="1"/>
        <charset val="128"/>
      </rPr>
      <t>「</t>
    </r>
    <r>
      <rPr>
        <u/>
        <sz val="16"/>
        <color rgb="FF000000"/>
        <rFont val="Century"/>
        <family val="1"/>
      </rPr>
      <t>G</t>
    </r>
    <r>
      <rPr>
        <u/>
        <sz val="16"/>
        <color rgb="FF000000"/>
        <rFont val="ＭＳ 明朝"/>
        <family val="1"/>
        <charset val="128"/>
      </rPr>
      <t>」のみ返還</t>
    </r>
    <r>
      <rPr>
        <sz val="16"/>
        <color indexed="8"/>
        <rFont val="ＭＳ 明朝"/>
        <family val="1"/>
        <charset val="128"/>
      </rPr>
      <t>。
　　「</t>
    </r>
    <r>
      <rPr>
        <sz val="16"/>
        <color indexed="8"/>
        <rFont val="Century"/>
        <family val="1"/>
      </rPr>
      <t>H</t>
    </r>
    <r>
      <rPr>
        <sz val="16"/>
        <color indexed="8"/>
        <rFont val="ＭＳ 明朝"/>
        <family val="1"/>
        <charset val="128"/>
      </rPr>
      <t>」及び「</t>
    </r>
    <r>
      <rPr>
        <sz val="16"/>
        <color indexed="8"/>
        <rFont val="Century"/>
        <family val="1"/>
      </rPr>
      <t>I</t>
    </r>
    <r>
      <rPr>
        <sz val="16"/>
        <color indexed="8"/>
        <rFont val="ＭＳ 明朝"/>
        <family val="1"/>
        <charset val="128"/>
      </rPr>
      <t>」については、返還しない。</t>
    </r>
    <rPh sb="1" eb="3">
      <t>セイキュウ</t>
    </rPh>
    <rPh sb="3" eb="5">
      <t>ジキ</t>
    </rPh>
    <rPh sb="85" eb="87">
      <t>ハッセイ</t>
    </rPh>
    <rPh sb="109" eb="111">
      <t>シハライ</t>
    </rPh>
    <rPh sb="111" eb="113">
      <t>ジキ</t>
    </rPh>
    <rPh sb="139" eb="141">
      <t>バアイ</t>
    </rPh>
    <phoneticPr fontId="3"/>
  </si>
  <si>
    <r>
      <rPr>
        <b/>
        <sz val="16"/>
        <rFont val="ＭＳ 明朝"/>
        <family val="1"/>
        <charset val="128"/>
      </rPr>
      <t>【請求時期】四半期ごとに「単価×契約症例数×月数」を
　　　　　　翌月に請求</t>
    </r>
    <r>
      <rPr>
        <sz val="16"/>
        <rFont val="ＭＳ 明朝"/>
        <family val="1"/>
        <charset val="128"/>
      </rPr>
      <t xml:space="preserve">
</t>
    </r>
    <r>
      <rPr>
        <b/>
        <sz val="16"/>
        <rFont val="ＭＳ 明朝"/>
        <family val="1"/>
        <charset val="128"/>
      </rPr>
      <t xml:space="preserve">
【支払時期】請求の翌月末まで</t>
    </r>
    <r>
      <rPr>
        <sz val="16"/>
        <rFont val="ＭＳ 明朝"/>
        <family val="1"/>
        <charset val="128"/>
      </rPr>
      <t xml:space="preserve">
※契約締結日から終了報告書提出日まで（契約期間）に発生。
※契約期間が</t>
    </r>
    <r>
      <rPr>
        <sz val="16"/>
        <rFont val="Century"/>
        <family val="1"/>
      </rPr>
      <t>1</t>
    </r>
    <r>
      <rPr>
        <sz val="16"/>
        <rFont val="ＭＳ 明朝"/>
        <family val="1"/>
        <charset val="128"/>
      </rPr>
      <t>年（</t>
    </r>
    <r>
      <rPr>
        <sz val="16"/>
        <rFont val="Century"/>
        <family val="1"/>
      </rPr>
      <t>12</t>
    </r>
    <r>
      <rPr>
        <sz val="16"/>
        <rFont val="ＭＳ 明朝"/>
        <family val="1"/>
        <charset val="128"/>
      </rPr>
      <t>ヵ月）より短い場合は、
　</t>
    </r>
    <r>
      <rPr>
        <u/>
        <sz val="16"/>
        <rFont val="Century"/>
        <family val="1"/>
      </rPr>
      <t>1</t>
    </r>
    <r>
      <rPr>
        <u/>
        <sz val="16"/>
        <rFont val="ＭＳ 明朝"/>
        <family val="1"/>
        <charset val="128"/>
      </rPr>
      <t>年（</t>
    </r>
    <r>
      <rPr>
        <u/>
        <sz val="16"/>
        <rFont val="Century"/>
        <family val="1"/>
      </rPr>
      <t>12</t>
    </r>
    <r>
      <rPr>
        <u/>
        <sz val="16"/>
        <rFont val="ＭＳ 明朝"/>
        <family val="1"/>
        <charset val="128"/>
      </rPr>
      <t>ヵ月）分を請求金額</t>
    </r>
    <r>
      <rPr>
        <sz val="16"/>
        <rFont val="ＭＳ 明朝"/>
        <family val="1"/>
        <charset val="128"/>
      </rPr>
      <t>とする。</t>
    </r>
    <rPh sb="1" eb="3">
      <t>セイキュウ</t>
    </rPh>
    <rPh sb="3" eb="5">
      <t>ジキ</t>
    </rPh>
    <rPh sb="16" eb="21">
      <t>ケイヤクショウレイスウ</t>
    </rPh>
    <rPh sb="22" eb="24">
      <t>ゲッスウ</t>
    </rPh>
    <rPh sb="41" eb="43">
      <t>シハライ</t>
    </rPh>
    <rPh sb="43" eb="45">
      <t>ジキ</t>
    </rPh>
    <rPh sb="46" eb="48">
      <t>セイキュウ</t>
    </rPh>
    <rPh sb="49" eb="51">
      <t>ヨクゲツ</t>
    </rPh>
    <rPh sb="51" eb="52">
      <t>マツ</t>
    </rPh>
    <rPh sb="76" eb="80">
      <t>ケイヤクキカン</t>
    </rPh>
    <rPh sb="88" eb="92">
      <t>ケイヤクキカン</t>
    </rPh>
    <rPh sb="99" eb="100">
      <t>ゲツ</t>
    </rPh>
    <rPh sb="119" eb="120">
      <t>ブン</t>
    </rPh>
    <rPh sb="121" eb="125">
      <t>セイキュウキンガク</t>
    </rPh>
    <phoneticPr fontId="3"/>
  </si>
  <si>
    <r>
      <rPr>
        <b/>
        <sz val="16"/>
        <rFont val="ＭＳ Ｐ明朝"/>
        <family val="1"/>
        <charset val="128"/>
      </rPr>
      <t xml:space="preserve"> 【請求時期】</t>
    </r>
    <r>
      <rPr>
        <b/>
        <sz val="16"/>
        <rFont val="Century"/>
        <family val="1"/>
      </rPr>
      <t xml:space="preserve"> IRB</t>
    </r>
    <r>
      <rPr>
        <b/>
        <sz val="16"/>
        <rFont val="ＭＳ Ｐ明朝"/>
        <family val="1"/>
        <charset val="128"/>
      </rPr>
      <t>審査（継続審査）の実施を基に請求
※院内</t>
    </r>
    <r>
      <rPr>
        <b/>
        <sz val="16"/>
        <rFont val="Century"/>
        <family val="1"/>
      </rPr>
      <t>IRB</t>
    </r>
    <r>
      <rPr>
        <b/>
        <sz val="16"/>
        <rFont val="ＭＳ Ｐ明朝"/>
        <family val="1"/>
        <charset val="128"/>
      </rPr>
      <t>の継続審査がない場合、
　　 初回契約締結日から</t>
    </r>
    <r>
      <rPr>
        <b/>
        <sz val="16"/>
        <rFont val="Century"/>
        <family val="1"/>
      </rPr>
      <t>1</t>
    </r>
    <r>
      <rPr>
        <b/>
        <sz val="16"/>
        <rFont val="ＭＳ Ｐ明朝"/>
        <family val="1"/>
        <charset val="128"/>
      </rPr>
      <t xml:space="preserve">年経過ごとに請求
</t>
    </r>
    <r>
      <rPr>
        <sz val="16"/>
        <rFont val="ＭＳ Ｐ明朝"/>
        <family val="1"/>
        <charset val="128"/>
      </rPr>
      <t>　　 （備考欄に院内</t>
    </r>
    <r>
      <rPr>
        <sz val="16"/>
        <rFont val="Century"/>
        <family val="1"/>
      </rPr>
      <t>IRB</t>
    </r>
    <r>
      <rPr>
        <sz val="16"/>
        <rFont val="ＭＳ Ｐ明朝"/>
        <family val="1"/>
        <charset val="128"/>
      </rPr>
      <t>の継続審査がない旨を記載）</t>
    </r>
    <r>
      <rPr>
        <b/>
        <sz val="16"/>
        <rFont val="Century"/>
        <family val="1"/>
      </rPr>
      <t xml:space="preserve">
</t>
    </r>
    <r>
      <rPr>
        <b/>
        <sz val="16"/>
        <rFont val="ＭＳ Ｐ明朝"/>
        <family val="1"/>
        <charset val="128"/>
      </rPr>
      <t xml:space="preserve"> 【支払時期】 </t>
    </r>
    <r>
      <rPr>
        <b/>
        <sz val="16"/>
        <rFont val="ＭＳ 明朝"/>
        <family val="1"/>
        <charset val="128"/>
      </rPr>
      <t>請求の翌月末まで</t>
    </r>
    <rPh sb="74" eb="76">
      <t>ビコウ</t>
    </rPh>
    <rPh sb="76" eb="77">
      <t>ラン</t>
    </rPh>
    <rPh sb="78" eb="80">
      <t>インナイ</t>
    </rPh>
    <rPh sb="84" eb="86">
      <t>ケイゾク</t>
    </rPh>
    <rPh sb="86" eb="88">
      <t>シンサ</t>
    </rPh>
    <rPh sb="91" eb="92">
      <t>ムネ</t>
    </rPh>
    <rPh sb="93" eb="95">
      <t>キサイ</t>
    </rPh>
    <phoneticPr fontId="3"/>
  </si>
  <si>
    <r>
      <t>2025</t>
    </r>
    <r>
      <rPr>
        <sz val="16"/>
        <rFont val="ＭＳ 明朝"/>
        <family val="1"/>
        <charset val="128"/>
      </rPr>
      <t>年</t>
    </r>
    <r>
      <rPr>
        <sz val="16"/>
        <rFont val="Century"/>
        <family val="1"/>
      </rPr>
      <t>10</t>
    </r>
    <r>
      <rPr>
        <sz val="16"/>
        <rFont val="ＭＳ 明朝"/>
        <family val="1"/>
        <charset val="128"/>
      </rPr>
      <t>月版</t>
    </r>
    <rPh sb="4" eb="5">
      <t>ネン</t>
    </rPh>
    <rPh sb="7" eb="8">
      <t>ガツ</t>
    </rPh>
    <rPh sb="8" eb="9">
      <t>バン</t>
    </rPh>
    <phoneticPr fontId="3"/>
  </si>
  <si>
    <r>
      <rPr>
        <sz val="22"/>
        <rFont val="ＭＳ 明朝"/>
        <family val="1"/>
        <charset val="128"/>
      </rPr>
      <t>予定される治験費用に関する資料（資料</t>
    </r>
    <r>
      <rPr>
        <sz val="22"/>
        <rFont val="Century"/>
        <family val="1"/>
      </rPr>
      <t>E</t>
    </r>
    <r>
      <rPr>
        <sz val="22"/>
        <rFont val="ＭＳ 明朝"/>
        <family val="1"/>
        <charset val="128"/>
      </rPr>
      <t>）</t>
    </r>
    <rPh sb="0" eb="2">
      <t>ヨテイ</t>
    </rPh>
    <rPh sb="5" eb="7">
      <t>チケン</t>
    </rPh>
    <rPh sb="7" eb="9">
      <t>ヒヨウ</t>
    </rPh>
    <rPh sb="10" eb="11">
      <t>カン</t>
    </rPh>
    <rPh sb="13" eb="15">
      <t>シリョウ</t>
    </rPh>
    <rPh sb="16" eb="18">
      <t>シリョウ</t>
    </rPh>
    <phoneticPr fontId="3"/>
  </si>
  <si>
    <r>
      <rPr>
        <sz val="14"/>
        <rFont val="ＭＳ 明朝"/>
        <family val="1"/>
        <charset val="128"/>
      </rPr>
      <t>マリアンナでの</t>
    </r>
    <r>
      <rPr>
        <sz val="14"/>
        <rFont val="Century"/>
        <family val="1"/>
      </rPr>
      <t>IRB</t>
    </r>
    <r>
      <rPr>
        <sz val="14"/>
        <rFont val="ＭＳ 明朝"/>
        <family val="1"/>
        <charset val="128"/>
      </rPr>
      <t>の実施：</t>
    </r>
    <rPh sb="11" eb="13">
      <t>ジッシ</t>
    </rPh>
    <phoneticPr fontId="3"/>
  </si>
  <si>
    <r>
      <rPr>
        <b/>
        <sz val="16"/>
        <rFont val="ＭＳ 明朝"/>
        <family val="1"/>
        <charset val="128"/>
      </rPr>
      <t>【請求時期】</t>
    </r>
    <r>
      <rPr>
        <b/>
        <u/>
        <sz val="16"/>
        <rFont val="ＭＳ 明朝"/>
        <family val="1"/>
        <charset val="128"/>
      </rPr>
      <t>契約時</t>
    </r>
    <r>
      <rPr>
        <b/>
        <sz val="16"/>
        <rFont val="ＭＳ 明朝"/>
        <family val="1"/>
        <charset val="128"/>
      </rPr>
      <t>に請求</t>
    </r>
    <r>
      <rPr>
        <b/>
        <u/>
        <sz val="16"/>
        <rFont val="ＭＳ 明朝"/>
        <family val="1"/>
        <charset val="128"/>
      </rPr>
      <t xml:space="preserve">
</t>
    </r>
    <r>
      <rPr>
        <b/>
        <sz val="16"/>
        <rFont val="ＭＳ 明朝"/>
        <family val="1"/>
        <charset val="128"/>
      </rPr>
      <t xml:space="preserve">
【支払時期】請求の翌月末まで</t>
    </r>
    <rPh sb="0" eb="2">
      <t>セイキュウ</t>
    </rPh>
    <rPh sb="2" eb="4">
      <t>ジキ</t>
    </rPh>
    <rPh sb="10" eb="12">
      <t>セイキュウ</t>
    </rPh>
    <rPh sb="14" eb="16">
      <t>シハライ</t>
    </rPh>
    <rPh sb="16" eb="18">
      <t>ジキ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</si>
</sst>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Red]&quot;¥&quot;\-#,##0"/>
    <numFmt numFmtId="176" formatCode="#,###&quot;円&quot;"/>
    <numFmt numFmtId="177" formatCode="0_ "/>
    <numFmt numFmtId="178" formatCode="#_ "/>
    <numFmt numFmtId="179" formatCode="#,###&quot;　ポイント&quot;"/>
    <numFmt numFmtId="180" formatCode="#,###&quot;　症例&quot;"/>
    <numFmt numFmtId="181" formatCode="#,##0&quot; ポイント&quot;"/>
    <numFmt numFmtId="182" formatCode="#"/>
    <numFmt numFmtId="183" formatCode="#,###"/>
    <numFmt numFmtId="184" formatCode="#,##0\ &quot;円&quot;"/>
    <numFmt numFmtId="185" formatCode="\(\ #0\ \)&quot;ポイント&quot;;\(\ #0\ \)&quot;ポイント&quot;;\(\ 0\ \)&quot;ポイント&quot;"/>
    <numFmt numFmtId="186" formatCode="#,##0&quot;円&quot;"/>
    <numFmt numFmtId="187" formatCode="0.00_);[Red]\(0.00\)"/>
    <numFmt numFmtId="188" formatCode="0_);[Red]\(0\)"/>
    <numFmt numFmtId="189" formatCode="0&quot;ヵ&quot;&quot;月&quot;"/>
    <numFmt numFmtId="190" formatCode="0&quot;回&quot;"/>
  </numFmts>
  <fonts count="131">
    <font>
      <sz val="11"/>
      <name val="ＭＳ Ｐゴシック"/>
      <family val="3"/>
      <charset val="128"/>
    </font>
    <font>
      <sz val="11"/>
      <name val="ＭＳ Ｐゴシック"/>
      <family val="3"/>
      <charset val="128"/>
    </font>
    <font>
      <sz val="10.5"/>
      <name val="ＭＳ 明朝"/>
      <family val="1"/>
      <charset val="128"/>
    </font>
    <font>
      <sz val="6"/>
      <name val="ＭＳ Ｐゴシック"/>
      <family val="3"/>
      <charset val="128"/>
    </font>
    <font>
      <sz val="11"/>
      <name val="ＭＳ 明朝"/>
      <family val="1"/>
      <charset val="128"/>
    </font>
    <font>
      <sz val="10"/>
      <name val="ＭＳ 明朝"/>
      <family val="1"/>
      <charset val="128"/>
    </font>
    <font>
      <u/>
      <sz val="12"/>
      <name val="ＭＳ 明朝"/>
      <family val="1"/>
      <charset val="128"/>
    </font>
    <font>
      <sz val="14"/>
      <name val="ＭＳ 明朝"/>
      <family val="1"/>
      <charset val="128"/>
    </font>
    <font>
      <u/>
      <sz val="11"/>
      <name val="ＭＳ 明朝"/>
      <family val="1"/>
      <charset val="128"/>
    </font>
    <font>
      <sz val="12"/>
      <name val="ＭＳ 明朝"/>
      <family val="1"/>
      <charset val="128"/>
    </font>
    <font>
      <sz val="8"/>
      <name val="ＭＳ 明朝"/>
      <family val="1"/>
      <charset val="128"/>
    </font>
    <font>
      <sz val="10.5"/>
      <name val="ＭＳ Ｐ明朝"/>
      <family val="1"/>
      <charset val="128"/>
    </font>
    <font>
      <sz val="8"/>
      <color indexed="8"/>
      <name val="ＭＳ 明朝"/>
      <family val="1"/>
      <charset val="128"/>
    </font>
    <font>
      <b/>
      <sz val="10"/>
      <color indexed="81"/>
      <name val="ＭＳ Ｐゴシック"/>
      <family val="3"/>
      <charset val="128"/>
    </font>
    <font>
      <b/>
      <sz val="10"/>
      <color indexed="10"/>
      <name val="ＭＳ Ｐゴシック"/>
      <family val="3"/>
      <charset val="128"/>
    </font>
    <font>
      <b/>
      <sz val="10"/>
      <color indexed="8"/>
      <name val="ＭＳ Ｐゴシック"/>
      <family val="3"/>
      <charset val="128"/>
    </font>
    <font>
      <sz val="11"/>
      <name val="ＭＳ Ｐゴシック"/>
      <family val="3"/>
      <charset val="128"/>
    </font>
    <font>
      <sz val="11"/>
      <name val="明朝"/>
      <family val="3"/>
      <charset val="128"/>
    </font>
    <font>
      <sz val="14"/>
      <color indexed="10"/>
      <name val="ＭＳ 明朝"/>
      <family val="1"/>
      <charset val="128"/>
    </font>
    <font>
      <sz val="11"/>
      <color indexed="62"/>
      <name val="ＭＳ 明朝"/>
      <family val="1"/>
      <charset val="128"/>
    </font>
    <font>
      <sz val="14"/>
      <color indexed="62"/>
      <name val="ＭＳ 明朝"/>
      <family val="1"/>
      <charset val="128"/>
    </font>
    <font>
      <b/>
      <sz val="9"/>
      <color indexed="18"/>
      <name val="ＭＳ Ｐゴシック"/>
      <family val="3"/>
      <charset val="128"/>
    </font>
    <font>
      <sz val="9"/>
      <color indexed="18"/>
      <name val="ＭＳ Ｐゴシック"/>
      <family val="3"/>
      <charset val="128"/>
    </font>
    <font>
      <sz val="16"/>
      <name val="ＭＳ 明朝"/>
      <family val="1"/>
      <charset val="128"/>
    </font>
    <font>
      <sz val="9"/>
      <color indexed="81"/>
      <name val="MS P ゴシック"/>
      <family val="3"/>
      <charset val="128"/>
    </font>
    <font>
      <sz val="10"/>
      <color indexed="10"/>
      <name val="ＭＳ 明朝"/>
      <family val="1"/>
      <charset val="128"/>
    </font>
    <font>
      <b/>
      <sz val="9"/>
      <color indexed="81"/>
      <name val="MS P ゴシック"/>
      <family val="3"/>
      <charset val="128"/>
    </font>
    <font>
      <sz val="14"/>
      <name val="ＭＳ Ｐゴシック"/>
      <family val="3"/>
      <charset val="128"/>
    </font>
    <font>
      <sz val="14"/>
      <color indexed="8"/>
      <name val="ＭＳ 明朝"/>
      <family val="1"/>
      <charset val="128"/>
    </font>
    <font>
      <sz val="16"/>
      <color indexed="8"/>
      <name val="ＭＳ 明朝"/>
      <family val="1"/>
      <charset val="128"/>
    </font>
    <font>
      <sz val="16"/>
      <color indexed="62"/>
      <name val="ＭＳ 明朝"/>
      <family val="1"/>
      <charset val="128"/>
    </font>
    <font>
      <sz val="13"/>
      <name val="ＭＳ 明朝"/>
      <family val="1"/>
      <charset val="128"/>
    </font>
    <font>
      <sz val="14"/>
      <name val="Century"/>
      <family val="1"/>
    </font>
    <font>
      <sz val="12"/>
      <color indexed="8"/>
      <name val="Century"/>
      <family val="1"/>
    </font>
    <font>
      <sz val="16"/>
      <color indexed="8"/>
      <name val="Century"/>
      <family val="1"/>
    </font>
    <font>
      <sz val="16"/>
      <name val="Century"/>
      <family val="1"/>
    </font>
    <font>
      <sz val="14"/>
      <color indexed="8"/>
      <name val="Century"/>
      <family val="1"/>
    </font>
    <font>
      <b/>
      <sz val="18"/>
      <name val="Century"/>
      <family val="1"/>
    </font>
    <font>
      <sz val="14"/>
      <color indexed="56"/>
      <name val="ＭＳ 明朝"/>
      <family val="1"/>
      <charset val="128"/>
    </font>
    <font>
      <b/>
      <sz val="14"/>
      <name val="Century"/>
      <family val="1"/>
    </font>
    <font>
      <b/>
      <sz val="14"/>
      <name val="ＭＳ 明朝"/>
      <family val="1"/>
      <charset val="128"/>
    </font>
    <font>
      <b/>
      <sz val="16"/>
      <name val="Century"/>
      <family val="1"/>
    </font>
    <font>
      <b/>
      <sz val="16"/>
      <name val="ＭＳ 明朝"/>
      <family val="1"/>
      <charset val="128"/>
    </font>
    <font>
      <sz val="12"/>
      <name val="Century"/>
      <family val="1"/>
    </font>
    <font>
      <sz val="11"/>
      <name val="Century"/>
      <family val="1"/>
    </font>
    <font>
      <sz val="10.5"/>
      <name val="Century"/>
      <family val="1"/>
    </font>
    <font>
      <sz val="16"/>
      <name val="ＭＳ Ｐゴシック"/>
      <family val="3"/>
      <charset val="128"/>
    </font>
    <font>
      <b/>
      <sz val="10.5"/>
      <name val="ＭＳ Ｐゴシック"/>
      <family val="3"/>
      <charset val="128"/>
    </font>
    <font>
      <sz val="10.5"/>
      <name val="ＭＳ Ｐゴシック"/>
      <family val="3"/>
      <charset val="128"/>
    </font>
    <font>
      <sz val="10.5"/>
      <color indexed="10"/>
      <name val="ＭＳ Ｐゴシック"/>
      <family val="3"/>
      <charset val="128"/>
    </font>
    <font>
      <b/>
      <sz val="10.5"/>
      <color indexed="8"/>
      <name val="ＭＳ Ｐゴシック"/>
      <family val="3"/>
      <charset val="128"/>
    </font>
    <font>
      <b/>
      <sz val="11"/>
      <color indexed="81"/>
      <name val="MS P ゴシック"/>
      <family val="3"/>
      <charset val="128"/>
    </font>
    <font>
      <sz val="11"/>
      <color indexed="81"/>
      <name val="MS P ゴシック"/>
      <family val="3"/>
      <charset val="128"/>
    </font>
    <font>
      <sz val="14"/>
      <color theme="1"/>
      <name val="ＭＳ 明朝"/>
      <family val="1"/>
      <charset val="128"/>
    </font>
    <font>
      <sz val="11"/>
      <name val="ＭＳ Ｐゴシック"/>
      <family val="3"/>
      <charset val="128"/>
      <scheme val="major"/>
    </font>
    <font>
      <sz val="10.5"/>
      <name val="ＭＳ Ｐゴシック"/>
      <family val="3"/>
      <charset val="128"/>
      <scheme val="major"/>
    </font>
    <font>
      <sz val="11"/>
      <color theme="1"/>
      <name val="ＭＳ 明朝"/>
      <family val="1"/>
      <charset val="128"/>
    </font>
    <font>
      <sz val="13"/>
      <color theme="1"/>
      <name val="ＭＳ 明朝"/>
      <family val="1"/>
      <charset val="128"/>
    </font>
    <font>
      <b/>
      <sz val="16"/>
      <color rgb="FF222222"/>
      <name val="Century"/>
      <family val="1"/>
    </font>
    <font>
      <b/>
      <sz val="16"/>
      <color theme="1"/>
      <name val="Century"/>
      <family val="1"/>
    </font>
    <font>
      <sz val="10"/>
      <name val="Arial"/>
      <family val="2"/>
    </font>
    <font>
      <sz val="12"/>
      <name val="ＭＳ Ｐ明朝"/>
      <family val="1"/>
      <charset val="128"/>
    </font>
    <font>
      <sz val="10"/>
      <color indexed="81"/>
      <name val="ＭＳ Ｐゴシック"/>
      <family val="3"/>
      <charset val="128"/>
    </font>
    <font>
      <sz val="10"/>
      <color indexed="10"/>
      <name val="ＭＳ Ｐゴシック"/>
      <family val="3"/>
      <charset val="128"/>
    </font>
    <font>
      <sz val="16"/>
      <color indexed="81"/>
      <name val="MS P ゴシック"/>
      <family val="3"/>
      <charset val="128"/>
    </font>
    <font>
      <sz val="10"/>
      <color indexed="81"/>
      <name val="MS P ゴシック"/>
      <family val="3"/>
      <charset val="128"/>
    </font>
    <font>
      <sz val="22"/>
      <name val="Century"/>
      <family val="1"/>
    </font>
    <font>
      <sz val="22"/>
      <name val="ＭＳ 明朝"/>
      <family val="1"/>
      <charset val="128"/>
    </font>
    <font>
      <u/>
      <sz val="16"/>
      <name val="Century"/>
      <family val="1"/>
    </font>
    <font>
      <u/>
      <sz val="16"/>
      <name val="ＭＳ 明朝"/>
      <family val="1"/>
      <charset val="128"/>
    </font>
    <font>
      <sz val="16"/>
      <name val="ＭＳ Ｐ明朝"/>
      <family val="1"/>
      <charset val="128"/>
    </font>
    <font>
      <u/>
      <sz val="16"/>
      <color rgb="FFFF0000"/>
      <name val="Century"/>
      <family val="1"/>
    </font>
    <font>
      <sz val="13"/>
      <color theme="1"/>
      <name val="Century"/>
      <family val="1"/>
    </font>
    <font>
      <sz val="13"/>
      <color indexed="8"/>
      <name val="ＭＳ 明朝"/>
      <family val="1"/>
      <charset val="128"/>
    </font>
    <font>
      <b/>
      <sz val="13"/>
      <color indexed="56"/>
      <name val="Century"/>
      <family val="1"/>
    </font>
    <font>
      <b/>
      <sz val="13"/>
      <color indexed="56"/>
      <name val="ＭＳ 明朝"/>
      <family val="1"/>
      <charset val="128"/>
    </font>
    <font>
      <sz val="13"/>
      <color indexed="8"/>
      <name val="Century"/>
      <family val="1"/>
    </font>
    <font>
      <b/>
      <sz val="13"/>
      <color theme="3"/>
      <name val="Century"/>
      <family val="1"/>
    </font>
    <font>
      <b/>
      <sz val="13"/>
      <color rgb="FF000080"/>
      <name val="ＭＳ 明朝"/>
      <family val="1"/>
      <charset val="128"/>
    </font>
    <font>
      <b/>
      <sz val="13"/>
      <color rgb="FF000080"/>
      <name val="Century"/>
      <family val="1"/>
    </font>
    <font>
      <b/>
      <sz val="13"/>
      <color theme="1"/>
      <name val="Century"/>
      <family val="1"/>
    </font>
    <font>
      <b/>
      <sz val="13"/>
      <color rgb="FF002060"/>
      <name val="ＭＳ 明朝"/>
      <family val="1"/>
      <charset val="128"/>
    </font>
    <font>
      <b/>
      <sz val="13"/>
      <color indexed="18"/>
      <name val="ＭＳ 明朝"/>
      <family val="1"/>
      <charset val="128"/>
    </font>
    <font>
      <b/>
      <sz val="13"/>
      <color indexed="18"/>
      <name val="Century"/>
      <family val="1"/>
    </font>
    <font>
      <sz val="13"/>
      <color indexed="18"/>
      <name val="ＭＳ 明朝"/>
      <family val="1"/>
      <charset val="128"/>
    </font>
    <font>
      <sz val="13"/>
      <color rgb="FF000080"/>
      <name val="ＭＳ 明朝"/>
      <family val="1"/>
      <charset val="128"/>
    </font>
    <font>
      <b/>
      <sz val="13"/>
      <color indexed="8"/>
      <name val="Century"/>
      <family val="1"/>
    </font>
    <font>
      <b/>
      <sz val="13"/>
      <color indexed="8"/>
      <name val="ＭＳ 明朝"/>
      <family val="1"/>
      <charset val="128"/>
    </font>
    <font>
      <sz val="16"/>
      <name val="Century"/>
      <family val="1"/>
      <charset val="128"/>
    </font>
    <font>
      <sz val="10.5"/>
      <color theme="1"/>
      <name val="ＭＳ Ｐゴシック"/>
      <family val="3"/>
      <charset val="128"/>
    </font>
    <font>
      <b/>
      <sz val="10.5"/>
      <color theme="1"/>
      <name val="ＭＳ Ｐゴシック"/>
      <family val="3"/>
      <charset val="128"/>
    </font>
    <font>
      <sz val="11"/>
      <name val="Segoe UI Symbol"/>
      <family val="1"/>
    </font>
    <font>
      <sz val="11"/>
      <name val="Century"/>
      <family val="1"/>
      <charset val="128"/>
    </font>
    <font>
      <sz val="13"/>
      <color theme="1"/>
      <name val="Century"/>
      <family val="1"/>
      <charset val="128"/>
    </font>
    <font>
      <sz val="13"/>
      <color rgb="FF000080"/>
      <name val="Century"/>
      <family val="1"/>
    </font>
    <font>
      <sz val="12"/>
      <color indexed="10"/>
      <name val="MS P ゴシック"/>
      <family val="3"/>
      <charset val="128"/>
    </font>
    <font>
      <sz val="12"/>
      <color indexed="81"/>
      <name val="MS P ゴシック"/>
      <family val="3"/>
      <charset val="128"/>
    </font>
    <font>
      <sz val="16"/>
      <name val="Segoe UI Symbol"/>
      <family val="1"/>
    </font>
    <font>
      <b/>
      <sz val="12"/>
      <color indexed="10"/>
      <name val="MS P ゴシック"/>
      <family val="3"/>
      <charset val="128"/>
    </font>
    <font>
      <b/>
      <u/>
      <sz val="12"/>
      <color indexed="10"/>
      <name val="MS P ゴシック"/>
      <family val="3"/>
      <charset val="128"/>
    </font>
    <font>
      <b/>
      <sz val="9"/>
      <color indexed="81"/>
      <name val="Century"/>
      <family val="1"/>
    </font>
    <font>
      <sz val="9"/>
      <color indexed="81"/>
      <name val="Century"/>
      <family val="1"/>
    </font>
    <font>
      <sz val="12"/>
      <color indexed="81"/>
      <name val="Century"/>
      <family val="1"/>
    </font>
    <font>
      <sz val="13"/>
      <color rgb="FF000000"/>
      <name val="Century"/>
      <family val="1"/>
    </font>
    <font>
      <b/>
      <sz val="13"/>
      <color rgb="FF003366"/>
      <name val="Century"/>
      <family val="1"/>
    </font>
    <font>
      <sz val="13"/>
      <color rgb="FF000080"/>
      <name val="Century"/>
      <family val="1"/>
      <charset val="128"/>
    </font>
    <font>
      <sz val="22"/>
      <name val="Century"/>
      <family val="1"/>
      <charset val="128"/>
    </font>
    <font>
      <sz val="14"/>
      <color indexed="8"/>
      <name val="Century"/>
      <family val="1"/>
      <charset val="128"/>
    </font>
    <font>
      <b/>
      <u/>
      <sz val="16"/>
      <color rgb="FFFF0000"/>
      <name val="ＭＳ 明朝"/>
      <family val="1"/>
      <charset val="128"/>
    </font>
    <font>
      <b/>
      <u/>
      <sz val="16"/>
      <name val="ＭＳ 明朝"/>
      <family val="1"/>
      <charset val="128"/>
    </font>
    <font>
      <sz val="16"/>
      <color theme="1"/>
      <name val="Century"/>
      <family val="1"/>
    </font>
    <font>
      <sz val="13"/>
      <color rgb="FFFF0000"/>
      <name val="ＭＳ 明朝"/>
      <family val="1"/>
      <charset val="128"/>
    </font>
    <font>
      <sz val="13"/>
      <color rgb="FFFF0000"/>
      <name val="Century"/>
      <family val="1"/>
    </font>
    <font>
      <b/>
      <sz val="13"/>
      <color rgb="FF002060"/>
      <name val="Century"/>
      <family val="1"/>
    </font>
    <font>
      <sz val="13"/>
      <color rgb="FF000000"/>
      <name val="ＭＳ 明朝"/>
      <family val="1"/>
      <charset val="128"/>
    </font>
    <font>
      <sz val="16"/>
      <color indexed="8"/>
      <name val="Century"/>
      <family val="1"/>
      <charset val="128"/>
    </font>
    <font>
      <b/>
      <sz val="13"/>
      <color rgb="FF003366"/>
      <name val="ＭＳ Ｐ明朝"/>
      <family val="1"/>
      <charset val="128"/>
    </font>
    <font>
      <sz val="13"/>
      <name val="Century"/>
      <family val="1"/>
    </font>
    <font>
      <sz val="15"/>
      <name val="Century"/>
      <family val="1"/>
    </font>
    <font>
      <sz val="15"/>
      <name val="ＭＳ 明朝"/>
      <family val="1"/>
      <charset val="128"/>
    </font>
    <font>
      <sz val="15"/>
      <name val="ＭＳ Ｐゴシック"/>
      <family val="3"/>
      <charset val="128"/>
    </font>
    <font>
      <sz val="18"/>
      <name val="ＭＳ 明朝"/>
      <family val="1"/>
      <charset val="128"/>
    </font>
    <font>
      <sz val="16"/>
      <color rgb="FF000000"/>
      <name val="ＭＳ 明朝"/>
      <family val="1"/>
      <charset val="128"/>
    </font>
    <font>
      <sz val="16"/>
      <name val="MS UI Gothic"/>
      <family val="1"/>
      <charset val="1"/>
    </font>
    <font>
      <sz val="16"/>
      <name val="MS UI Gothic"/>
      <family val="1"/>
      <charset val="128"/>
    </font>
    <font>
      <u/>
      <sz val="16"/>
      <color rgb="FF000000"/>
      <name val="ＭＳ 明朝"/>
      <family val="1"/>
      <charset val="128"/>
    </font>
    <font>
      <u/>
      <sz val="16"/>
      <color rgb="FF000000"/>
      <name val="Century"/>
      <family val="1"/>
    </font>
    <font>
      <sz val="16"/>
      <color rgb="FF000000"/>
      <name val="Segoe UI Symbol"/>
      <family val="1"/>
    </font>
    <font>
      <b/>
      <sz val="16"/>
      <color rgb="FF000000"/>
      <name val="ＭＳ 明朝"/>
      <family val="1"/>
      <charset val="128"/>
    </font>
    <font>
      <b/>
      <sz val="16"/>
      <name val="ＭＳ Ｐ明朝"/>
      <family val="1"/>
      <charset val="128"/>
    </font>
    <font>
      <sz val="14"/>
      <name val="Century"/>
      <family val="1"/>
      <charset val="128"/>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gray125">
        <bgColor theme="0"/>
      </patternFill>
    </fill>
  </fills>
  <borders count="9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right/>
      <top style="thin">
        <color indexed="64"/>
      </top>
      <bottom/>
      <diagonal/>
    </border>
    <border>
      <left style="medium">
        <color indexed="64"/>
      </left>
      <right style="medium">
        <color indexed="64"/>
      </right>
      <top style="thick">
        <color indexed="64"/>
      </top>
      <bottom/>
      <diagonal/>
    </border>
    <border>
      <left style="medium">
        <color indexed="64"/>
      </left>
      <right style="medium">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style="thick">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ck">
        <color indexed="64"/>
      </top>
      <bottom/>
      <diagonal/>
    </border>
    <border>
      <left style="thick">
        <color indexed="64"/>
      </left>
      <right/>
      <top style="thick">
        <color indexed="64"/>
      </top>
      <bottom/>
      <diagonal/>
    </border>
    <border>
      <left/>
      <right/>
      <top style="thick">
        <color indexed="64"/>
      </top>
      <bottom/>
      <diagonal/>
    </border>
    <border>
      <left style="thin">
        <color indexed="64"/>
      </left>
      <right/>
      <top style="thick">
        <color indexed="64"/>
      </top>
      <bottom/>
      <diagonal/>
    </border>
    <border>
      <left style="medium">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n">
        <color indexed="64"/>
      </top>
      <bottom style="thick">
        <color indexed="64"/>
      </bottom>
      <diagonal/>
    </border>
    <border>
      <left style="thin">
        <color indexed="64"/>
      </left>
      <right/>
      <top style="thick">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ck">
        <color indexed="64"/>
      </bottom>
      <diagonal/>
    </border>
    <border>
      <left style="medium">
        <color indexed="64"/>
      </left>
      <right/>
      <top style="thin">
        <color indexed="64"/>
      </top>
      <bottom style="thick">
        <color indexed="64"/>
      </bottom>
      <diagonal/>
    </border>
    <border>
      <left style="thin">
        <color indexed="64"/>
      </left>
      <right style="thin">
        <color indexed="64"/>
      </right>
      <top/>
      <bottom style="thick">
        <color indexed="64"/>
      </bottom>
      <diagonal/>
    </border>
    <border>
      <left style="medium">
        <color indexed="64"/>
      </left>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ck">
        <color indexed="64"/>
      </right>
      <top/>
      <bottom style="thick">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ck">
        <color indexed="64"/>
      </top>
      <bottom style="thin">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medium">
        <color indexed="64"/>
      </left>
      <right/>
      <top style="thin">
        <color indexed="64"/>
      </top>
      <bottom style="medium">
        <color indexed="64"/>
      </bottom>
      <diagonal/>
    </border>
    <border>
      <left style="thin">
        <color indexed="64"/>
      </left>
      <right style="thick">
        <color indexed="64"/>
      </right>
      <top style="medium">
        <color indexed="64"/>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dashed">
        <color indexed="64"/>
      </left>
      <right style="dashed">
        <color indexed="64"/>
      </right>
      <top style="double">
        <color indexed="64"/>
      </top>
      <bottom style="thin">
        <color indexed="64"/>
      </bottom>
      <diagonal/>
    </border>
    <border>
      <left style="dashed">
        <color indexed="64"/>
      </left>
      <right style="medium">
        <color indexed="64"/>
      </right>
      <top style="double">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medium">
        <color indexed="64"/>
      </left>
      <right style="dashed">
        <color indexed="64"/>
      </right>
      <top style="double">
        <color indexed="64"/>
      </top>
      <bottom style="thin">
        <color indexed="64"/>
      </bottom>
      <diagonal/>
    </border>
    <border>
      <left style="medium">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right style="dashed">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ck">
        <color rgb="FFC00000"/>
      </left>
      <right style="thick">
        <color rgb="FFC00000"/>
      </right>
      <top style="thick">
        <color rgb="FFC00000"/>
      </top>
      <bottom style="thick">
        <color rgb="FFC00000"/>
      </bottom>
      <diagonal/>
    </border>
    <border>
      <left style="thick">
        <color rgb="FFC00000"/>
      </left>
      <right/>
      <top style="thick">
        <color rgb="FFC00000"/>
      </top>
      <bottom style="thick">
        <color rgb="FFC00000"/>
      </bottom>
      <diagonal/>
    </border>
    <border>
      <left/>
      <right/>
      <top style="thick">
        <color rgb="FFC00000"/>
      </top>
      <bottom style="thick">
        <color rgb="FFC00000"/>
      </bottom>
      <diagonal/>
    </border>
    <border>
      <left/>
      <right style="thick">
        <color rgb="FFC00000"/>
      </right>
      <top style="thick">
        <color rgb="FFC00000"/>
      </top>
      <bottom style="thick">
        <color rgb="FFC00000"/>
      </bottom>
      <diagonal/>
    </border>
    <border>
      <left/>
      <right style="thin">
        <color indexed="64"/>
      </right>
      <top/>
      <bottom style="medium">
        <color indexed="64"/>
      </bottom>
      <diagonal/>
    </border>
    <border>
      <left/>
      <right style="thin">
        <color indexed="64"/>
      </right>
      <top/>
      <bottom style="thick">
        <color indexed="64"/>
      </bottom>
      <diagonal/>
    </border>
    <border>
      <left/>
      <right style="thin">
        <color indexed="64"/>
      </right>
      <top style="medium">
        <color indexed="64"/>
      </top>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medium">
        <color indexed="64"/>
      </top>
      <bottom style="thin">
        <color indexed="64"/>
      </bottom>
      <diagonal/>
    </border>
    <border>
      <left/>
      <right/>
      <top style="thick">
        <color indexed="64"/>
      </top>
      <bottom style="thin">
        <color indexed="64"/>
      </bottom>
      <diagonal/>
    </border>
    <border>
      <left/>
      <right style="thick">
        <color rgb="FFC00000"/>
      </right>
      <top/>
      <bottom style="thick">
        <color rgb="FFC00000"/>
      </bottom>
      <diagonal/>
    </border>
    <border>
      <left/>
      <right style="thick">
        <color rgb="FFC00000"/>
      </right>
      <top/>
      <bottom/>
      <diagonal/>
    </border>
  </borders>
  <cellStyleXfs count="6">
    <xf numFmtId="0" fontId="0" fillId="0" borderId="0"/>
    <xf numFmtId="6" fontId="1" fillId="0" borderId="0" applyFont="0" applyFill="0" applyBorder="0" applyAlignment="0" applyProtection="0"/>
    <xf numFmtId="6" fontId="16" fillId="0" borderId="0" applyFont="0" applyFill="0" applyBorder="0" applyAlignment="0" applyProtection="0"/>
    <xf numFmtId="0" fontId="16" fillId="0" borderId="0"/>
    <xf numFmtId="0" fontId="17" fillId="0" borderId="0"/>
    <xf numFmtId="0" fontId="60" fillId="0" borderId="0">
      <alignment vertical="center"/>
    </xf>
  </cellStyleXfs>
  <cellXfs count="452">
    <xf numFmtId="0" fontId="0" fillId="0" borderId="0" xfId="0"/>
    <xf numFmtId="0" fontId="4" fillId="0" borderId="0" xfId="0" applyFont="1" applyAlignment="1" applyProtection="1">
      <alignment vertical="center"/>
      <protection locked="0"/>
    </xf>
    <xf numFmtId="0" fontId="4" fillId="0" borderId="0" xfId="0" applyFont="1" applyProtection="1">
      <protection locked="0"/>
    </xf>
    <xf numFmtId="49" fontId="9" fillId="0" borderId="0" xfId="0" applyNumberFormat="1" applyFont="1" applyAlignment="1" applyProtection="1">
      <alignment horizontal="right"/>
      <protection locked="0"/>
    </xf>
    <xf numFmtId="0" fontId="9" fillId="0" borderId="0" xfId="0" applyFont="1" applyProtection="1">
      <protection locked="0"/>
    </xf>
    <xf numFmtId="49" fontId="9" fillId="0" borderId="0" xfId="0" applyNumberFormat="1" applyFont="1" applyAlignment="1">
      <alignment horizontal="left" vertical="center"/>
    </xf>
    <xf numFmtId="0" fontId="9" fillId="0" borderId="0" xfId="0" applyFont="1" applyAlignment="1">
      <alignment vertical="center"/>
    </xf>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horizontal="center" vertical="center"/>
    </xf>
    <xf numFmtId="0" fontId="0" fillId="0" borderId="0" xfId="0" applyAlignment="1">
      <alignment horizontal="center" vertical="center" shrinkToFit="1"/>
    </xf>
    <xf numFmtId="0" fontId="4" fillId="0" borderId="0" xfId="0" applyFont="1" applyAlignment="1">
      <alignment vertical="center" wrapText="1"/>
    </xf>
    <xf numFmtId="0" fontId="4" fillId="0" borderId="0" xfId="0" applyFont="1" applyAlignment="1">
      <alignment wrapText="1"/>
    </xf>
    <xf numFmtId="0" fontId="9" fillId="0" borderId="0" xfId="0" applyFont="1" applyAlignment="1">
      <alignment wrapText="1"/>
    </xf>
    <xf numFmtId="0" fontId="9" fillId="0" borderId="0" xfId="0" applyFont="1" applyAlignment="1">
      <alignment vertical="center" wrapText="1"/>
    </xf>
    <xf numFmtId="49" fontId="9" fillId="0" borderId="0" xfId="0" applyNumberFormat="1" applyFont="1" applyAlignment="1">
      <alignment horizontal="right" wrapText="1"/>
    </xf>
    <xf numFmtId="49" fontId="5" fillId="0" borderId="0" xfId="0" applyNumberFormat="1" applyFont="1" applyAlignment="1">
      <alignment horizontal="left" vertical="center" wrapText="1" indent="2"/>
    </xf>
    <xf numFmtId="49" fontId="4" fillId="0" borderId="0" xfId="0" applyNumberFormat="1" applyFont="1" applyAlignment="1">
      <alignment horizontal="center" vertical="center" textRotation="255" wrapText="1"/>
    </xf>
    <xf numFmtId="49" fontId="4" fillId="0" borderId="0" xfId="0" applyNumberFormat="1" applyFont="1" applyAlignment="1">
      <alignment horizontal="left" vertical="center" wrapText="1"/>
    </xf>
    <xf numFmtId="49" fontId="4" fillId="0" borderId="0" xfId="0" applyNumberFormat="1" applyFont="1" applyAlignment="1">
      <alignment horizontal="center" vertical="center" wrapText="1"/>
    </xf>
    <xf numFmtId="0" fontId="8" fillId="0" borderId="0" xfId="0" applyFont="1" applyAlignment="1">
      <alignment horizontal="center" wrapText="1"/>
    </xf>
    <xf numFmtId="0" fontId="4" fillId="0" borderId="0" xfId="0" applyFont="1" applyAlignment="1">
      <alignment horizontal="center" wrapText="1"/>
    </xf>
    <xf numFmtId="0" fontId="4" fillId="0" borderId="0" xfId="0" applyFont="1" applyAlignment="1" applyProtection="1">
      <alignment wrapText="1"/>
      <protection locked="0"/>
    </xf>
    <xf numFmtId="49" fontId="4" fillId="0" borderId="0" xfId="0" applyNumberFormat="1" applyFont="1" applyAlignment="1">
      <alignment wrapText="1"/>
    </xf>
    <xf numFmtId="0" fontId="12" fillId="0" borderId="0" xfId="0" applyFont="1" applyAlignment="1">
      <alignment vertical="top" wrapText="1"/>
    </xf>
    <xf numFmtId="184" fontId="4" fillId="0" borderId="0" xfId="0" applyNumberFormat="1" applyFont="1" applyAlignment="1">
      <alignment horizontal="center" wrapText="1"/>
    </xf>
    <xf numFmtId="184" fontId="4" fillId="0" borderId="0" xfId="0" applyNumberFormat="1" applyFont="1" applyAlignment="1">
      <alignment vertical="center" wrapText="1"/>
    </xf>
    <xf numFmtId="0" fontId="8" fillId="0" borderId="0" xfId="0" applyFont="1" applyAlignment="1">
      <alignment horizontal="right" wrapText="1"/>
    </xf>
    <xf numFmtId="0" fontId="8" fillId="0" borderId="0" xfId="0" applyFont="1" applyAlignment="1">
      <alignment horizontal="right"/>
    </xf>
    <xf numFmtId="49" fontId="4" fillId="0" borderId="1" xfId="0" applyNumberFormat="1" applyFont="1" applyBorder="1" applyAlignment="1">
      <alignment horizontal="right"/>
    </xf>
    <xf numFmtId="0" fontId="4" fillId="0" borderId="2" xfId="0" applyFont="1" applyBorder="1" applyProtection="1">
      <protection locked="0"/>
    </xf>
    <xf numFmtId="176" fontId="4" fillId="0" borderId="0" xfId="0" applyNumberFormat="1" applyFont="1" applyAlignment="1">
      <alignment vertical="center" wrapText="1"/>
    </xf>
    <xf numFmtId="182" fontId="4" fillId="0" borderId="0" xfId="0" applyNumberFormat="1" applyFont="1" applyAlignment="1">
      <alignment horizontal="left"/>
    </xf>
    <xf numFmtId="189" fontId="0" fillId="0" borderId="0" xfId="0" applyNumberFormat="1" applyAlignment="1">
      <alignment horizontal="left" vertical="center"/>
    </xf>
    <xf numFmtId="184" fontId="4" fillId="0" borderId="0" xfId="0" applyNumberFormat="1" applyFont="1" applyAlignment="1">
      <alignment horizontal="left" wrapText="1"/>
    </xf>
    <xf numFmtId="184" fontId="4" fillId="0" borderId="0" xfId="0" applyNumberFormat="1" applyFont="1" applyAlignment="1">
      <alignment horizontal="left" vertical="center" wrapText="1"/>
    </xf>
    <xf numFmtId="176" fontId="4" fillId="0" borderId="0" xfId="0" applyNumberFormat="1" applyFont="1" applyAlignment="1">
      <alignment wrapText="1"/>
    </xf>
    <xf numFmtId="187" fontId="6" fillId="0" borderId="0" xfId="0" applyNumberFormat="1" applyFont="1" applyAlignment="1">
      <alignment horizontal="left" vertical="center" wrapText="1"/>
    </xf>
    <xf numFmtId="187" fontId="4" fillId="0" borderId="0" xfId="0" applyNumberFormat="1" applyFont="1" applyAlignment="1">
      <alignment vertical="center" wrapText="1"/>
    </xf>
    <xf numFmtId="49" fontId="7" fillId="0" borderId="0" xfId="0" applyNumberFormat="1" applyFont="1" applyAlignment="1">
      <alignment vertical="center" wrapText="1"/>
    </xf>
    <xf numFmtId="0" fontId="9" fillId="0" borderId="0" xfId="0" applyFont="1" applyAlignment="1">
      <alignment horizontal="left" vertical="top" wrapText="1"/>
    </xf>
    <xf numFmtId="176" fontId="7" fillId="0" borderId="4" xfId="0" applyNumberFormat="1" applyFont="1" applyBorder="1" applyAlignment="1">
      <alignment vertical="center" wrapText="1"/>
    </xf>
    <xf numFmtId="176" fontId="23" fillId="0" borderId="6" xfId="0" applyNumberFormat="1" applyFont="1" applyBorder="1" applyAlignment="1">
      <alignment horizontal="center" vertical="center" wrapText="1"/>
    </xf>
    <xf numFmtId="0" fontId="23" fillId="0" borderId="0" xfId="0" applyFont="1" applyAlignment="1">
      <alignment vertical="center" wrapText="1"/>
    </xf>
    <xf numFmtId="177" fontId="32" fillId="2" borderId="0" xfId="0" applyNumberFormat="1" applyFont="1" applyFill="1" applyAlignment="1" applyProtection="1">
      <alignment horizontal="center" wrapText="1"/>
      <protection locked="0"/>
    </xf>
    <xf numFmtId="49" fontId="32" fillId="0" borderId="0" xfId="0" applyNumberFormat="1" applyFont="1" applyAlignment="1">
      <alignment wrapText="1"/>
    </xf>
    <xf numFmtId="49" fontId="34" fillId="0" borderId="8" xfId="0" applyNumberFormat="1" applyFont="1" applyBorder="1" applyAlignment="1">
      <alignment horizontal="center" vertical="center" wrapText="1"/>
    </xf>
    <xf numFmtId="176" fontId="35" fillId="0" borderId="5" xfId="0" applyNumberFormat="1" applyFont="1" applyBorder="1" applyAlignment="1">
      <alignment horizontal="center" vertical="center" wrapText="1"/>
    </xf>
    <xf numFmtId="187" fontId="32" fillId="0" borderId="0" xfId="0" applyNumberFormat="1" applyFont="1" applyAlignment="1">
      <alignment horizontal="center" wrapText="1"/>
    </xf>
    <xf numFmtId="184" fontId="32" fillId="0" borderId="0" xfId="0" applyNumberFormat="1" applyFont="1" applyAlignment="1">
      <alignment horizontal="center" wrapText="1"/>
    </xf>
    <xf numFmtId="184" fontId="32" fillId="0" borderId="0" xfId="0" applyNumberFormat="1" applyFont="1" applyAlignment="1">
      <alignment horizontal="left" wrapText="1"/>
    </xf>
    <xf numFmtId="187" fontId="32" fillId="0" borderId="0" xfId="0" applyNumberFormat="1" applyFont="1" applyAlignment="1">
      <alignment horizontal="left"/>
    </xf>
    <xf numFmtId="189" fontId="32" fillId="0" borderId="0" xfId="0" applyNumberFormat="1" applyFont="1" applyAlignment="1">
      <alignment horizontal="left"/>
    </xf>
    <xf numFmtId="189" fontId="32" fillId="0" borderId="0" xfId="0" applyNumberFormat="1" applyFont="1" applyAlignment="1">
      <alignment horizontal="left" vertical="center"/>
    </xf>
    <xf numFmtId="176" fontId="23" fillId="0" borderId="24" xfId="0" applyNumberFormat="1" applyFont="1" applyBorder="1" applyAlignment="1">
      <alignment horizontal="center" vertical="center" wrapText="1"/>
    </xf>
    <xf numFmtId="49" fontId="33" fillId="0" borderId="13" xfId="0" applyNumberFormat="1" applyFont="1" applyBorder="1" applyAlignment="1">
      <alignment horizontal="center" vertical="center" wrapText="1"/>
    </xf>
    <xf numFmtId="0" fontId="54" fillId="0" borderId="13" xfId="0" applyFont="1" applyBorder="1" applyAlignment="1">
      <alignment horizontal="center"/>
    </xf>
    <xf numFmtId="0" fontId="0" fillId="0" borderId="13" xfId="0" applyBorder="1" applyAlignment="1">
      <alignment horizontal="center" vertical="center"/>
    </xf>
    <xf numFmtId="49" fontId="2" fillId="0" borderId="13" xfId="0" applyNumberFormat="1" applyFont="1" applyBorder="1" applyAlignment="1">
      <alignment vertical="center" wrapText="1"/>
    </xf>
    <xf numFmtId="49" fontId="55" fillId="0" borderId="13" xfId="0" applyNumberFormat="1" applyFont="1" applyBorder="1" applyAlignment="1">
      <alignment vertical="center" wrapText="1"/>
    </xf>
    <xf numFmtId="0" fontId="54" fillId="0" borderId="13" xfId="0" applyFont="1" applyBorder="1" applyAlignment="1">
      <alignment vertical="center" wrapText="1"/>
    </xf>
    <xf numFmtId="0" fontId="54" fillId="0" borderId="0" xfId="0" applyFont="1"/>
    <xf numFmtId="0" fontId="58" fillId="0" borderId="9" xfId="0" applyFont="1" applyBorder="1" applyAlignment="1">
      <alignment horizontal="center" vertical="center"/>
    </xf>
    <xf numFmtId="49" fontId="32" fillId="0" borderId="0" xfId="0" applyNumberFormat="1" applyFont="1" applyAlignment="1">
      <alignment horizontal="center" wrapText="1"/>
    </xf>
    <xf numFmtId="49" fontId="6" fillId="0" borderId="0" xfId="0" applyNumberFormat="1" applyFont="1" applyAlignment="1">
      <alignment horizontal="left" vertical="center" wrapText="1"/>
    </xf>
    <xf numFmtId="176" fontId="53" fillId="0" borderId="59" xfId="0" applyNumberFormat="1" applyFont="1" applyBorder="1" applyAlignment="1">
      <alignment horizontal="left" vertical="center" wrapText="1"/>
    </xf>
    <xf numFmtId="0" fontId="23" fillId="0" borderId="1" xfId="0" applyFont="1" applyBorder="1" applyAlignment="1">
      <alignment horizontal="center" wrapText="1"/>
    </xf>
    <xf numFmtId="182" fontId="23" fillId="0" borderId="1" xfId="0" applyNumberFormat="1" applyFont="1" applyBorder="1" applyAlignment="1">
      <alignment horizontal="right"/>
    </xf>
    <xf numFmtId="0" fontId="23" fillId="0" borderId="2" xfId="0" applyFont="1" applyBorder="1"/>
    <xf numFmtId="0" fontId="23" fillId="0" borderId="2" xfId="0" applyFont="1" applyBorder="1" applyAlignment="1">
      <alignment horizontal="right"/>
    </xf>
    <xf numFmtId="182" fontId="35" fillId="0" borderId="0" xfId="0" applyNumberFormat="1" applyFont="1" applyAlignment="1">
      <alignment horizontal="left" wrapText="1"/>
    </xf>
    <xf numFmtId="0" fontId="68" fillId="0" borderId="0" xfId="0" applyFont="1" applyAlignment="1">
      <alignment horizontal="left" wrapText="1" indent="1"/>
    </xf>
    <xf numFmtId="0" fontId="68" fillId="0" borderId="0" xfId="0" applyFont="1" applyAlignment="1">
      <alignment horizontal="center" vertical="center" wrapText="1"/>
    </xf>
    <xf numFmtId="184" fontId="68" fillId="0" borderId="0" xfId="0" applyNumberFormat="1" applyFont="1" applyAlignment="1">
      <alignment horizontal="left" wrapText="1" indent="1"/>
    </xf>
    <xf numFmtId="187" fontId="68" fillId="0" borderId="0" xfId="0" applyNumberFormat="1" applyFont="1" applyAlignment="1">
      <alignment horizontal="left" wrapText="1" indent="1"/>
    </xf>
    <xf numFmtId="184" fontId="69" fillId="0" borderId="0" xfId="0" applyNumberFormat="1" applyFont="1" applyAlignment="1">
      <alignment horizontal="left" wrapText="1" indent="1"/>
    </xf>
    <xf numFmtId="49" fontId="23" fillId="0" borderId="0" xfId="0" applyNumberFormat="1" applyFont="1" applyAlignment="1">
      <alignment wrapText="1"/>
    </xf>
    <xf numFmtId="49" fontId="35" fillId="0" borderId="0" xfId="0" applyNumberFormat="1" applyFont="1" applyAlignment="1">
      <alignment horizontal="left" wrapText="1" indent="1"/>
    </xf>
    <xf numFmtId="49" fontId="35" fillId="0" borderId="0" xfId="0" applyNumberFormat="1" applyFont="1" applyAlignment="1">
      <alignment horizontal="center" vertical="center" wrapText="1"/>
    </xf>
    <xf numFmtId="184" fontId="35" fillId="0" borderId="0" xfId="0" applyNumberFormat="1" applyFont="1" applyAlignment="1">
      <alignment horizontal="left" wrapText="1" indent="1"/>
    </xf>
    <xf numFmtId="187" fontId="35" fillId="0" borderId="0" xfId="0" applyNumberFormat="1" applyFont="1" applyAlignment="1">
      <alignment horizontal="left" wrapText="1" indent="1"/>
    </xf>
    <xf numFmtId="184" fontId="23" fillId="0" borderId="0" xfId="0" applyNumberFormat="1" applyFont="1" applyAlignment="1">
      <alignment horizontal="left" wrapText="1" indent="1"/>
    </xf>
    <xf numFmtId="0" fontId="23" fillId="0" borderId="0" xfId="0" applyFont="1" applyAlignment="1">
      <alignment wrapText="1"/>
    </xf>
    <xf numFmtId="177" fontId="35" fillId="2" borderId="79" xfId="0" applyNumberFormat="1" applyFont="1" applyFill="1" applyBorder="1" applyAlignment="1" applyProtection="1">
      <alignment horizontal="center" wrapText="1"/>
      <protection locked="0"/>
    </xf>
    <xf numFmtId="177" fontId="70" fillId="2" borderId="1" xfId="0" applyNumberFormat="1" applyFont="1" applyFill="1" applyBorder="1" applyAlignment="1" applyProtection="1">
      <alignment horizontal="center" wrapText="1"/>
      <protection locked="0"/>
    </xf>
    <xf numFmtId="178" fontId="35" fillId="0" borderId="79" xfId="0" applyNumberFormat="1" applyFont="1" applyBorder="1" applyAlignment="1">
      <alignment horizontal="center" wrapText="1"/>
    </xf>
    <xf numFmtId="49" fontId="35" fillId="0" borderId="1" xfId="0" applyNumberFormat="1" applyFont="1" applyBorder="1" applyAlignment="1">
      <alignment horizontal="center" wrapText="1"/>
    </xf>
    <xf numFmtId="49" fontId="71" fillId="0" borderId="1" xfId="0" applyNumberFormat="1" applyFont="1" applyBorder="1" applyAlignment="1">
      <alignment horizontal="center" wrapText="1"/>
    </xf>
    <xf numFmtId="49" fontId="71" fillId="0" borderId="1" xfId="0" applyNumberFormat="1" applyFont="1" applyBorder="1" applyAlignment="1">
      <alignment horizontal="center" vertical="center" wrapText="1"/>
    </xf>
    <xf numFmtId="186" fontId="35" fillId="0" borderId="10" xfId="0" applyNumberFormat="1" applyFont="1" applyBorder="1" applyAlignment="1">
      <alignment horizontal="right" vertical="center" wrapText="1"/>
    </xf>
    <xf numFmtId="187" fontId="35" fillId="1" borderId="13" xfId="0" applyNumberFormat="1" applyFont="1" applyFill="1" applyBorder="1" applyAlignment="1">
      <alignment horizontal="right" vertical="center" wrapText="1"/>
    </xf>
    <xf numFmtId="186" fontId="35" fillId="0" borderId="13" xfId="0" applyNumberFormat="1" applyFont="1" applyBorder="1" applyAlignment="1">
      <alignment horizontal="right" vertical="center" wrapText="1"/>
    </xf>
    <xf numFmtId="187" fontId="35" fillId="1" borderId="16" xfId="0" applyNumberFormat="1" applyFont="1" applyFill="1" applyBorder="1" applyAlignment="1">
      <alignment horizontal="right" vertical="center" wrapText="1"/>
    </xf>
    <xf numFmtId="186" fontId="35" fillId="0" borderId="16" xfId="0" applyNumberFormat="1" applyFont="1" applyBorder="1" applyAlignment="1">
      <alignment horizontal="right" vertical="center" wrapText="1"/>
    </xf>
    <xf numFmtId="0" fontId="35" fillId="0" borderId="22" xfId="0" applyFont="1" applyBorder="1" applyAlignment="1">
      <alignment horizontal="right" vertical="center" wrapText="1"/>
    </xf>
    <xf numFmtId="187" fontId="35" fillId="0" borderId="23" xfId="0" applyNumberFormat="1" applyFont="1" applyBorder="1" applyAlignment="1">
      <alignment horizontal="right" vertical="center" wrapText="1"/>
    </xf>
    <xf numFmtId="186" fontId="35" fillId="0" borderId="23" xfId="0" applyNumberFormat="1" applyFont="1" applyBorder="1" applyAlignment="1">
      <alignment horizontal="right" vertical="center" wrapText="1"/>
    </xf>
    <xf numFmtId="0" fontId="35" fillId="0" borderId="12" xfId="0" applyFont="1" applyBorder="1" applyAlignment="1">
      <alignment horizontal="right" vertical="center" wrapText="1"/>
    </xf>
    <xf numFmtId="190" fontId="35" fillId="0" borderId="13" xfId="0" applyNumberFormat="1" applyFont="1" applyBorder="1" applyAlignment="1">
      <alignment horizontal="right" vertical="center" wrapText="1"/>
    </xf>
    <xf numFmtId="178" fontId="35" fillId="0" borderId="17" xfId="0" applyNumberFormat="1" applyFont="1" applyBorder="1" applyAlignment="1">
      <alignment horizontal="right" vertical="center" wrapText="1"/>
    </xf>
    <xf numFmtId="187" fontId="35" fillId="0" borderId="10" xfId="0" applyNumberFormat="1" applyFont="1" applyBorder="1" applyAlignment="1">
      <alignment horizontal="right" vertical="center" wrapText="1"/>
    </xf>
    <xf numFmtId="176" fontId="35" fillId="1" borderId="12" xfId="0" applyNumberFormat="1" applyFont="1" applyFill="1" applyBorder="1" applyAlignment="1">
      <alignment horizontal="right" vertical="center" wrapText="1"/>
    </xf>
    <xf numFmtId="176" fontId="35" fillId="1" borderId="19" xfId="0" applyNumberFormat="1" applyFont="1" applyFill="1" applyBorder="1" applyAlignment="1">
      <alignment horizontal="right" vertical="center" wrapText="1"/>
    </xf>
    <xf numFmtId="187" fontId="35" fillId="1" borderId="20" xfId="0" applyNumberFormat="1" applyFont="1" applyFill="1" applyBorder="1" applyAlignment="1">
      <alignment horizontal="right" vertical="center" wrapText="1"/>
    </xf>
    <xf numFmtId="186" fontId="35" fillId="0" borderId="20" xfId="0" applyNumberFormat="1" applyFont="1" applyBorder="1" applyAlignment="1">
      <alignment horizontal="right" vertical="center" wrapText="1"/>
    </xf>
    <xf numFmtId="189" fontId="35" fillId="0" borderId="23" xfId="0" applyNumberFormat="1" applyFont="1" applyBorder="1" applyAlignment="1">
      <alignment horizontal="right" vertical="center" wrapText="1"/>
    </xf>
    <xf numFmtId="189" fontId="35" fillId="0" borderId="13" xfId="0" applyNumberFormat="1" applyFont="1" applyBorder="1" applyAlignment="1">
      <alignment horizontal="right" vertical="center" wrapText="1"/>
    </xf>
    <xf numFmtId="184" fontId="35" fillId="1" borderId="12" xfId="0" applyNumberFormat="1" applyFont="1" applyFill="1" applyBorder="1" applyAlignment="1">
      <alignment horizontal="right" vertical="center" wrapText="1"/>
    </xf>
    <xf numFmtId="188" fontId="35" fillId="1" borderId="13" xfId="0" applyNumberFormat="1" applyFont="1" applyFill="1" applyBorder="1" applyAlignment="1">
      <alignment horizontal="right" vertical="center" wrapText="1"/>
    </xf>
    <xf numFmtId="184" fontId="35" fillId="1" borderId="19" xfId="0" applyNumberFormat="1" applyFont="1" applyFill="1" applyBorder="1" applyAlignment="1">
      <alignment horizontal="right" vertical="center" wrapText="1"/>
    </xf>
    <xf numFmtId="188" fontId="35" fillId="1" borderId="20" xfId="0" applyNumberFormat="1" applyFont="1" applyFill="1" applyBorder="1" applyAlignment="1">
      <alignment horizontal="right" vertical="center" wrapText="1"/>
    </xf>
    <xf numFmtId="0" fontId="0" fillId="0" borderId="13" xfId="0" applyBorder="1" applyAlignment="1">
      <alignment horizontal="center"/>
    </xf>
    <xf numFmtId="0" fontId="0" fillId="0" borderId="13" xfId="0" applyBorder="1" applyAlignment="1">
      <alignment horizontal="center" vertical="center" wrapText="1"/>
    </xf>
    <xf numFmtId="0" fontId="58" fillId="3" borderId="21" xfId="0" applyFont="1" applyFill="1" applyBorder="1" applyAlignment="1">
      <alignment horizontal="center" vertical="center"/>
    </xf>
    <xf numFmtId="0" fontId="58" fillId="3" borderId="11" xfId="0" applyFont="1" applyFill="1" applyBorder="1" applyAlignment="1">
      <alignment horizontal="center" vertical="center"/>
    </xf>
    <xf numFmtId="0" fontId="58" fillId="3" borderId="9" xfId="0" applyFont="1" applyFill="1" applyBorder="1" applyAlignment="1">
      <alignment horizontal="center" vertical="center"/>
    </xf>
    <xf numFmtId="176" fontId="37" fillId="0" borderId="1" xfId="0" applyNumberFormat="1" applyFont="1" applyBorder="1" applyAlignment="1">
      <alignment horizontal="center" wrapText="1"/>
    </xf>
    <xf numFmtId="184" fontId="37" fillId="0" borderId="1" xfId="0" applyNumberFormat="1" applyFont="1" applyBorder="1" applyAlignment="1">
      <alignment horizontal="center" vertical="center" wrapText="1"/>
    </xf>
    <xf numFmtId="184" fontId="37" fillId="0" borderId="1" xfId="0" applyNumberFormat="1" applyFont="1" applyBorder="1" applyAlignment="1">
      <alignment horizontal="center" wrapText="1"/>
    </xf>
    <xf numFmtId="186" fontId="37" fillId="0" borderId="1" xfId="0" applyNumberFormat="1" applyFont="1" applyBorder="1" applyAlignment="1">
      <alignment horizontal="center" wrapText="1"/>
    </xf>
    <xf numFmtId="0" fontId="58" fillId="1" borderId="11" xfId="0" applyFont="1" applyFill="1" applyBorder="1" applyAlignment="1">
      <alignment horizontal="center" vertical="center"/>
    </xf>
    <xf numFmtId="0" fontId="58" fillId="1" borderId="14" xfId="0" applyFont="1" applyFill="1" applyBorder="1" applyAlignment="1">
      <alignment horizontal="center" vertical="center"/>
    </xf>
    <xf numFmtId="0" fontId="58" fillId="1" borderId="18" xfId="0" applyFont="1" applyFill="1" applyBorder="1" applyAlignment="1">
      <alignment horizontal="center" vertical="center"/>
    </xf>
    <xf numFmtId="49" fontId="36" fillId="0" borderId="26" xfId="0" applyNumberFormat="1" applyFont="1" applyBorder="1" applyAlignment="1">
      <alignment horizontal="distributed" wrapText="1"/>
    </xf>
    <xf numFmtId="49" fontId="36" fillId="0" borderId="0" xfId="0" applyNumberFormat="1" applyFont="1" applyAlignment="1">
      <alignment horizontal="distributed" wrapText="1"/>
    </xf>
    <xf numFmtId="49" fontId="39" fillId="0" borderId="0" xfId="0" applyNumberFormat="1" applyFont="1" applyAlignment="1">
      <alignment horizontal="distributed" wrapText="1"/>
    </xf>
    <xf numFmtId="49" fontId="41" fillId="0" borderId="0" xfId="0" applyNumberFormat="1" applyFont="1" applyAlignment="1">
      <alignment horizontal="distributed" wrapText="1"/>
    </xf>
    <xf numFmtId="0" fontId="35" fillId="0" borderId="0" xfId="0" applyFont="1" applyAlignment="1">
      <alignment horizontal="right" wrapText="1"/>
    </xf>
    <xf numFmtId="178" fontId="35" fillId="3" borderId="1" xfId="0" applyNumberFormat="1" applyFont="1" applyFill="1" applyBorder="1" applyAlignment="1">
      <alignment horizontal="center" wrapText="1"/>
    </xf>
    <xf numFmtId="178" fontId="35" fillId="3" borderId="2" xfId="0" applyNumberFormat="1" applyFont="1" applyFill="1" applyBorder="1" applyAlignment="1">
      <alignment horizontal="center" wrapText="1"/>
    </xf>
    <xf numFmtId="178" fontId="35" fillId="3" borderId="79" xfId="0" applyNumberFormat="1" applyFont="1" applyFill="1" applyBorder="1" applyAlignment="1">
      <alignment horizontal="center" wrapText="1"/>
    </xf>
    <xf numFmtId="49" fontId="59" fillId="3" borderId="9" xfId="0" applyNumberFormat="1" applyFont="1" applyFill="1" applyBorder="1" applyAlignment="1">
      <alignment horizontal="center" vertical="center" wrapText="1"/>
    </xf>
    <xf numFmtId="187" fontId="35" fillId="4" borderId="10" xfId="0" applyNumberFormat="1" applyFont="1" applyFill="1" applyBorder="1" applyAlignment="1">
      <alignment horizontal="right" vertical="center" wrapText="1"/>
    </xf>
    <xf numFmtId="186" fontId="35" fillId="3" borderId="10" xfId="0" applyNumberFormat="1" applyFont="1" applyFill="1" applyBorder="1" applyAlignment="1">
      <alignment horizontal="right" vertical="center" wrapText="1"/>
    </xf>
    <xf numFmtId="187" fontId="35" fillId="4" borderId="13" xfId="0" applyNumberFormat="1" applyFont="1" applyFill="1" applyBorder="1" applyAlignment="1">
      <alignment horizontal="right" vertical="center" wrapText="1"/>
    </xf>
    <xf numFmtId="186" fontId="35" fillId="3" borderId="13" xfId="0" applyNumberFormat="1" applyFont="1" applyFill="1" applyBorder="1" applyAlignment="1">
      <alignment horizontal="right" vertical="center" wrapText="1"/>
    </xf>
    <xf numFmtId="0" fontId="58" fillId="4" borderId="11" xfId="0" applyFont="1" applyFill="1" applyBorder="1" applyAlignment="1">
      <alignment horizontal="center" vertical="center"/>
    </xf>
    <xf numFmtId="0" fontId="58" fillId="4" borderId="14" xfId="0" applyFont="1" applyFill="1" applyBorder="1" applyAlignment="1">
      <alignment horizontal="center" vertical="center"/>
    </xf>
    <xf numFmtId="187" fontId="35" fillId="4" borderId="16" xfId="0" applyNumberFormat="1" applyFont="1" applyFill="1" applyBorder="1" applyAlignment="1">
      <alignment horizontal="right" vertical="center" wrapText="1"/>
    </xf>
    <xf numFmtId="186" fontId="35" fillId="3" borderId="16" xfId="0" applyNumberFormat="1" applyFont="1" applyFill="1" applyBorder="1" applyAlignment="1">
      <alignment horizontal="right" vertical="center" wrapText="1"/>
    </xf>
    <xf numFmtId="176" fontId="35" fillId="4" borderId="22" xfId="0" applyNumberFormat="1" applyFont="1" applyFill="1" applyBorder="1" applyAlignment="1">
      <alignment horizontal="right" vertical="center" wrapText="1"/>
    </xf>
    <xf numFmtId="190" fontId="35" fillId="3" borderId="23" xfId="0" applyNumberFormat="1" applyFont="1" applyFill="1" applyBorder="1" applyAlignment="1">
      <alignment horizontal="right" vertical="center" wrapText="1"/>
    </xf>
    <xf numFmtId="186" fontId="35" fillId="3" borderId="23" xfId="0" applyNumberFormat="1" applyFont="1" applyFill="1" applyBorder="1" applyAlignment="1">
      <alignment horizontal="right" vertical="center" wrapText="1"/>
    </xf>
    <xf numFmtId="176" fontId="35" fillId="4" borderId="12" xfId="0" applyNumberFormat="1" applyFont="1" applyFill="1" applyBorder="1" applyAlignment="1">
      <alignment horizontal="right" vertical="center" wrapText="1"/>
    </xf>
    <xf numFmtId="190" fontId="35" fillId="3" borderId="13" xfId="0" applyNumberFormat="1" applyFont="1" applyFill="1" applyBorder="1" applyAlignment="1">
      <alignment horizontal="right" vertical="center" wrapText="1"/>
    </xf>
    <xf numFmtId="190" fontId="35" fillId="3" borderId="12" xfId="0" applyNumberFormat="1" applyFont="1" applyFill="1" applyBorder="1" applyAlignment="1">
      <alignment horizontal="right" vertical="center" wrapText="1"/>
    </xf>
    <xf numFmtId="176" fontId="35" fillId="4" borderId="15" xfId="0" applyNumberFormat="1" applyFont="1" applyFill="1" applyBorder="1" applyAlignment="1">
      <alignment horizontal="right" vertical="center" wrapText="1"/>
    </xf>
    <xf numFmtId="0" fontId="46" fillId="0" borderId="0" xfId="0" applyFont="1" applyAlignment="1">
      <alignment horizontal="center" vertical="center"/>
    </xf>
    <xf numFmtId="0" fontId="0" fillId="0" borderId="13" xfId="0" applyBorder="1" applyAlignment="1">
      <alignment horizontal="center"/>
    </xf>
    <xf numFmtId="0" fontId="0" fillId="0" borderId="13" xfId="0" applyBorder="1" applyAlignment="1">
      <alignment horizontal="center" vertical="center"/>
    </xf>
    <xf numFmtId="49" fontId="2" fillId="0" borderId="13" xfId="0" applyNumberFormat="1" applyFont="1" applyBorder="1" applyAlignment="1">
      <alignment horizontal="center" vertical="center" wrapText="1"/>
    </xf>
    <xf numFmtId="49" fontId="7" fillId="0" borderId="0" xfId="0" applyNumberFormat="1" applyFont="1" applyAlignment="1">
      <alignment horizontal="center" vertical="center"/>
    </xf>
    <xf numFmtId="49" fontId="9" fillId="0" borderId="75" xfId="0" applyNumberFormat="1" applyFont="1" applyBorder="1" applyAlignment="1">
      <alignment vertical="top"/>
    </xf>
    <xf numFmtId="49" fontId="9" fillId="0" borderId="76" xfId="0" applyNumberFormat="1" applyFont="1" applyBorder="1" applyAlignment="1">
      <alignment vertical="top"/>
    </xf>
    <xf numFmtId="14" fontId="43" fillId="0" borderId="77" xfId="0" applyNumberFormat="1" applyFont="1" applyBorder="1" applyAlignment="1" applyProtection="1">
      <alignment vertical="top"/>
      <protection locked="0"/>
    </xf>
    <xf numFmtId="0" fontId="43" fillId="0" borderId="77" xfId="0" applyFont="1" applyBorder="1" applyAlignment="1" applyProtection="1">
      <alignment vertical="top"/>
      <protection locked="0"/>
    </xf>
    <xf numFmtId="49" fontId="9" fillId="0" borderId="75" xfId="0" applyNumberFormat="1" applyFont="1" applyBorder="1" applyAlignment="1">
      <alignment vertical="top" shrinkToFit="1"/>
    </xf>
    <xf numFmtId="49" fontId="9" fillId="0" borderId="2" xfId="0" applyNumberFormat="1" applyFont="1" applyBorder="1" applyAlignment="1">
      <alignment vertical="top" shrinkToFit="1"/>
    </xf>
    <xf numFmtId="49" fontId="9" fillId="0" borderId="76" xfId="0" applyNumberFormat="1" applyFont="1" applyBorder="1" applyAlignment="1">
      <alignment vertical="top" shrinkToFit="1"/>
    </xf>
    <xf numFmtId="49" fontId="9" fillId="0" borderId="77" xfId="0" applyNumberFormat="1" applyFont="1" applyBorder="1" applyAlignment="1" applyProtection="1">
      <alignment vertical="top" wrapText="1"/>
      <protection locked="0"/>
    </xf>
    <xf numFmtId="49" fontId="9" fillId="0" borderId="78" xfId="0" applyNumberFormat="1" applyFont="1" applyBorder="1" applyAlignment="1" applyProtection="1">
      <alignment vertical="top" wrapText="1"/>
      <protection locked="0"/>
    </xf>
    <xf numFmtId="49" fontId="9" fillId="0" borderId="0" xfId="0" applyNumberFormat="1" applyFont="1" applyAlignment="1">
      <alignment horizontal="right" vertical="center"/>
    </xf>
    <xf numFmtId="49" fontId="9" fillId="0" borderId="1" xfId="0" applyNumberFormat="1" applyFont="1" applyBorder="1" applyAlignment="1">
      <alignment horizontal="left" vertical="center"/>
    </xf>
    <xf numFmtId="0" fontId="0" fillId="0" borderId="1" xfId="0" applyBorder="1"/>
    <xf numFmtId="49" fontId="9" fillId="0" borderId="32" xfId="0" applyNumberFormat="1" applyFont="1" applyBorder="1" applyAlignment="1">
      <alignment vertical="top"/>
    </xf>
    <xf numFmtId="49" fontId="43" fillId="0" borderId="77" xfId="0" applyNumberFormat="1" applyFont="1" applyBorder="1" applyAlignment="1" applyProtection="1">
      <alignment vertical="top" wrapText="1"/>
      <protection locked="0"/>
    </xf>
    <xf numFmtId="49" fontId="4" fillId="0" borderId="2" xfId="0" applyNumberFormat="1" applyFont="1" applyBorder="1" applyAlignment="1">
      <alignment horizontal="left"/>
    </xf>
    <xf numFmtId="49" fontId="2" fillId="0" borderId="32" xfId="0" applyNumberFormat="1" applyFont="1" applyBorder="1" applyAlignment="1" applyProtection="1">
      <alignment horizontal="center" vertical="center" wrapText="1"/>
      <protection locked="0"/>
    </xf>
    <xf numFmtId="49" fontId="2" fillId="0" borderId="12" xfId="0" applyNumberFormat="1" applyFont="1" applyBorder="1" applyAlignment="1" applyProtection="1">
      <alignment horizontal="center" vertical="center" wrapText="1"/>
      <protection locked="0"/>
    </xf>
    <xf numFmtId="49" fontId="2" fillId="0" borderId="2" xfId="0" applyNumberFormat="1" applyFont="1" applyBorder="1" applyAlignment="1" applyProtection="1">
      <alignment horizontal="center" vertical="center" wrapText="1"/>
      <protection locked="0"/>
    </xf>
    <xf numFmtId="49" fontId="4" fillId="0" borderId="2" xfId="0" applyNumberFormat="1" applyFont="1" applyBorder="1" applyAlignment="1" applyProtection="1">
      <alignment horizontal="left" wrapText="1"/>
      <protection locked="0"/>
    </xf>
    <xf numFmtId="49" fontId="45" fillId="0" borderId="3" xfId="0" applyNumberFormat="1" applyFont="1" applyBorder="1" applyAlignment="1">
      <alignment horizontal="center" vertical="center" wrapText="1"/>
    </xf>
    <xf numFmtId="49" fontId="2" fillId="0" borderId="34" xfId="0" applyNumberFormat="1" applyFont="1" applyBorder="1" applyAlignment="1">
      <alignment horizontal="center" vertical="center" wrapText="1"/>
    </xf>
    <xf numFmtId="49" fontId="2" fillId="0" borderId="13" xfId="0" applyNumberFormat="1" applyFont="1" applyBorder="1" applyAlignment="1">
      <alignment horizontal="center" vertical="center" textRotation="255" wrapText="1"/>
    </xf>
    <xf numFmtId="49" fontId="4" fillId="0" borderId="2" xfId="0" applyNumberFormat="1" applyFont="1" applyBorder="1" applyAlignment="1" applyProtection="1">
      <alignment horizontal="center"/>
      <protection locked="0"/>
    </xf>
    <xf numFmtId="181" fontId="0" fillId="2" borderId="60" xfId="0" applyNumberFormat="1" applyFill="1" applyBorder="1" applyAlignment="1" applyProtection="1">
      <alignment horizontal="center" vertical="center"/>
      <protection locked="0"/>
    </xf>
    <xf numFmtId="181" fontId="0" fillId="2" borderId="13" xfId="0" applyNumberFormat="1" applyFill="1" applyBorder="1" applyAlignment="1" applyProtection="1">
      <alignment horizontal="center" vertical="center"/>
      <protection locked="0"/>
    </xf>
    <xf numFmtId="181" fontId="0" fillId="2" borderId="45" xfId="0" applyNumberFormat="1" applyFill="1" applyBorder="1" applyAlignment="1" applyProtection="1">
      <alignment horizontal="center" vertical="center"/>
      <protection locked="0"/>
    </xf>
    <xf numFmtId="49" fontId="9" fillId="0" borderId="0" xfId="0" applyNumberFormat="1" applyFont="1" applyAlignment="1">
      <alignment horizontal="center" vertical="center"/>
    </xf>
    <xf numFmtId="0" fontId="4" fillId="0" borderId="73"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74"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45" xfId="0" applyFont="1" applyBorder="1" applyAlignment="1">
      <alignment horizontal="center" vertical="center" wrapText="1"/>
    </xf>
    <xf numFmtId="49" fontId="45" fillId="0" borderId="32" xfId="0" applyNumberFormat="1" applyFont="1" applyBorder="1" applyAlignment="1" applyProtection="1">
      <alignment horizontal="center" vertical="center" wrapText="1"/>
      <protection locked="0"/>
    </xf>
    <xf numFmtId="49" fontId="45" fillId="0" borderId="2" xfId="0" applyNumberFormat="1" applyFont="1" applyBorder="1" applyAlignment="1" applyProtection="1">
      <alignment horizontal="center" vertical="center" wrapText="1"/>
      <protection locked="0"/>
    </xf>
    <xf numFmtId="49" fontId="45" fillId="0" borderId="12" xfId="0" applyNumberFormat="1" applyFont="1" applyBorder="1" applyAlignment="1" applyProtection="1">
      <alignment horizontal="center" vertical="center" wrapText="1"/>
      <protection locked="0"/>
    </xf>
    <xf numFmtId="49" fontId="8" fillId="0" borderId="54" xfId="0" applyNumberFormat="1" applyFont="1" applyBorder="1" applyAlignment="1" applyProtection="1">
      <alignment vertical="top" wrapText="1"/>
      <protection locked="0"/>
    </xf>
    <xf numFmtId="49" fontId="8" fillId="0" borderId="7" xfId="0" applyNumberFormat="1" applyFont="1" applyBorder="1" applyAlignment="1" applyProtection="1">
      <alignment vertical="top" wrapText="1"/>
      <protection locked="0"/>
    </xf>
    <xf numFmtId="49" fontId="8" fillId="0" borderId="55" xfId="0" applyNumberFormat="1" applyFont="1" applyBorder="1" applyAlignment="1" applyProtection="1">
      <alignment vertical="top" wrapText="1"/>
      <protection locked="0"/>
    </xf>
    <xf numFmtId="49" fontId="8" fillId="0" borderId="58" xfId="0" applyNumberFormat="1" applyFont="1" applyBorder="1" applyAlignment="1" applyProtection="1">
      <alignment vertical="top" wrapText="1"/>
      <protection locked="0"/>
    </xf>
    <xf numFmtId="49" fontId="8" fillId="0" borderId="1" xfId="0" applyNumberFormat="1" applyFont="1" applyBorder="1" applyAlignment="1" applyProtection="1">
      <alignment vertical="top" wrapText="1"/>
      <protection locked="0"/>
    </xf>
    <xf numFmtId="49" fontId="8" fillId="0" borderId="59" xfId="0" applyNumberFormat="1" applyFont="1" applyBorder="1" applyAlignment="1" applyProtection="1">
      <alignment vertical="top" wrapText="1"/>
      <protection locked="0"/>
    </xf>
    <xf numFmtId="49" fontId="33" fillId="0" borderId="13" xfId="0" applyNumberFormat="1" applyFont="1" applyBorder="1" applyAlignment="1">
      <alignment horizontal="center" vertical="center" wrapText="1"/>
    </xf>
    <xf numFmtId="185" fontId="45" fillId="0" borderId="34" xfId="0" applyNumberFormat="1" applyFont="1" applyBorder="1" applyAlignment="1" applyProtection="1">
      <alignment horizontal="center" vertical="center" wrapText="1"/>
      <protection locked="0"/>
    </xf>
    <xf numFmtId="49" fontId="2" fillId="0" borderId="3" xfId="0" applyNumberFormat="1" applyFont="1" applyBorder="1" applyAlignment="1">
      <alignment horizontal="center" vertical="center" wrapText="1"/>
    </xf>
    <xf numFmtId="49" fontId="92" fillId="0" borderId="7" xfId="0" applyNumberFormat="1" applyFont="1" applyBorder="1" applyAlignment="1">
      <alignment horizontal="left" vertical="top" wrapText="1"/>
    </xf>
    <xf numFmtId="49" fontId="44" fillId="0" borderId="7" xfId="0" applyNumberFormat="1" applyFont="1" applyBorder="1" applyAlignment="1">
      <alignment horizontal="left" vertical="top" wrapText="1"/>
    </xf>
    <xf numFmtId="49" fontId="44" fillId="0" borderId="1" xfId="0" applyNumberFormat="1" applyFont="1" applyBorder="1" applyAlignment="1">
      <alignment horizontal="left" vertical="top" wrapText="1"/>
    </xf>
    <xf numFmtId="176" fontId="0" fillId="0" borderId="61" xfId="0" applyNumberFormat="1" applyBorder="1" applyAlignment="1">
      <alignment vertical="center"/>
    </xf>
    <xf numFmtId="176" fontId="0" fillId="0" borderId="62" xfId="0" applyNumberFormat="1" applyBorder="1" applyAlignment="1">
      <alignment vertical="center"/>
    </xf>
    <xf numFmtId="181" fontId="0" fillId="2" borderId="63" xfId="0" applyNumberFormat="1" applyFill="1" applyBorder="1" applyAlignment="1" applyProtection="1">
      <alignment horizontal="center" vertical="center"/>
      <protection locked="0"/>
    </xf>
    <xf numFmtId="181" fontId="0" fillId="2" borderId="34" xfId="0" applyNumberFormat="1" applyFill="1" applyBorder="1" applyAlignment="1" applyProtection="1">
      <alignment horizontal="center" vertical="center"/>
      <protection locked="0"/>
    </xf>
    <xf numFmtId="181" fontId="0" fillId="2" borderId="64" xfId="0" applyNumberFormat="1" applyFill="1" applyBorder="1" applyAlignment="1" applyProtection="1">
      <alignment horizontal="center" vertical="center"/>
      <protection locked="0"/>
    </xf>
    <xf numFmtId="179" fontId="0" fillId="3" borderId="65" xfId="0" applyNumberFormat="1" applyFill="1" applyBorder="1" applyAlignment="1">
      <alignment horizontal="right" vertical="center"/>
    </xf>
    <xf numFmtId="179" fontId="0" fillId="3" borderId="66" xfId="0" applyNumberFormat="1" applyFill="1" applyBorder="1" applyAlignment="1">
      <alignment horizontal="right" vertical="center"/>
    </xf>
    <xf numFmtId="179" fontId="0" fillId="3" borderId="67" xfId="0" applyNumberFormat="1" applyFill="1" applyBorder="1" applyAlignment="1">
      <alignment horizontal="right" vertical="center"/>
    </xf>
    <xf numFmtId="179" fontId="0" fillId="3" borderId="68" xfId="0" applyNumberFormat="1" applyFill="1" applyBorder="1" applyAlignment="1">
      <alignment horizontal="right" vertical="center"/>
    </xf>
    <xf numFmtId="180" fontId="0" fillId="3" borderId="67" xfId="0" applyNumberFormat="1" applyFill="1" applyBorder="1" applyAlignment="1" applyProtection="1">
      <alignment vertical="center"/>
      <protection locked="0"/>
    </xf>
    <xf numFmtId="180" fontId="0" fillId="3" borderId="68" xfId="0" applyNumberFormat="1" applyFill="1" applyBorder="1" applyAlignment="1" applyProtection="1">
      <alignment vertical="center"/>
      <protection locked="0"/>
    </xf>
    <xf numFmtId="176" fontId="0" fillId="0" borderId="67" xfId="0" applyNumberFormat="1" applyBorder="1" applyAlignment="1">
      <alignment vertical="center"/>
    </xf>
    <xf numFmtId="176" fontId="0" fillId="0" borderId="68" xfId="0" applyNumberFormat="1" applyBorder="1" applyAlignment="1">
      <alignment vertical="center"/>
    </xf>
    <xf numFmtId="0" fontId="0" fillId="0" borderId="69" xfId="0" applyBorder="1" applyAlignment="1">
      <alignment horizontal="center" vertical="center" shrinkToFit="1"/>
    </xf>
    <xf numFmtId="0" fontId="0" fillId="0" borderId="65" xfId="0" applyBorder="1" applyAlignment="1">
      <alignment horizontal="center" vertical="center" shrinkToFit="1"/>
    </xf>
    <xf numFmtId="0" fontId="0" fillId="0" borderId="70" xfId="0" applyBorder="1" applyAlignment="1">
      <alignment horizontal="center" vertical="center" shrinkToFit="1"/>
    </xf>
    <xf numFmtId="0" fontId="0" fillId="0" borderId="67" xfId="0" applyBorder="1" applyAlignment="1">
      <alignment horizontal="center" vertical="center" shrinkToFit="1"/>
    </xf>
    <xf numFmtId="0" fontId="0" fillId="0" borderId="71" xfId="0" applyBorder="1" applyAlignment="1">
      <alignment horizontal="center" vertical="center" shrinkToFit="1"/>
    </xf>
    <xf numFmtId="0" fontId="1" fillId="0" borderId="72" xfId="0" applyFont="1" applyBorder="1" applyAlignment="1">
      <alignment horizontal="center" vertical="center" shrinkToFit="1"/>
    </xf>
    <xf numFmtId="0" fontId="1" fillId="0" borderId="61" xfId="0" applyFont="1" applyBorder="1" applyAlignment="1">
      <alignment horizontal="center" vertical="center" shrinkToFit="1"/>
    </xf>
    <xf numFmtId="49" fontId="11" fillId="0" borderId="32" xfId="0" applyNumberFormat="1" applyFont="1" applyBorder="1" applyAlignment="1" applyProtection="1">
      <alignment horizontal="center" vertical="center" wrapText="1"/>
      <protection locked="0"/>
    </xf>
    <xf numFmtId="49" fontId="11" fillId="0" borderId="12" xfId="0" applyNumberFormat="1" applyFont="1" applyBorder="1" applyAlignment="1" applyProtection="1">
      <alignment horizontal="center" vertical="center" wrapText="1"/>
      <protection locked="0"/>
    </xf>
    <xf numFmtId="49" fontId="106" fillId="0" borderId="0" xfId="0" applyNumberFormat="1" applyFont="1" applyAlignment="1">
      <alignment horizontal="center" vertical="center" wrapText="1"/>
    </xf>
    <xf numFmtId="49" fontId="66" fillId="0" borderId="0" xfId="0" applyNumberFormat="1" applyFont="1" applyAlignment="1">
      <alignment horizontal="center" vertical="center" wrapText="1"/>
    </xf>
    <xf numFmtId="182" fontId="23" fillId="0" borderId="1" xfId="0" applyNumberFormat="1" applyFont="1" applyBorder="1" applyAlignment="1">
      <alignment horizontal="left"/>
    </xf>
    <xf numFmtId="49" fontId="23" fillId="0" borderId="2" xfId="0" applyNumberFormat="1" applyFont="1" applyBorder="1" applyAlignment="1">
      <alignment horizontal="left"/>
    </xf>
    <xf numFmtId="0" fontId="23" fillId="0" borderId="2" xfId="0" applyFont="1" applyBorder="1" applyAlignment="1">
      <alignment horizontal="left"/>
    </xf>
    <xf numFmtId="49" fontId="23" fillId="0" borderId="1" xfId="0" applyNumberFormat="1" applyFont="1" applyBorder="1" applyAlignment="1">
      <alignment horizontal="distributed" wrapText="1"/>
    </xf>
    <xf numFmtId="182" fontId="35" fillId="0" borderId="1" xfId="0" applyNumberFormat="1" applyFont="1" applyBorder="1" applyAlignment="1">
      <alignment horizontal="left" wrapText="1"/>
    </xf>
    <xf numFmtId="49" fontId="32" fillId="0" borderId="0" xfId="0" applyNumberFormat="1" applyFont="1" applyAlignment="1">
      <alignment horizontal="right" wrapText="1" indent="3"/>
    </xf>
    <xf numFmtId="49" fontId="4" fillId="0" borderId="0" xfId="0" applyNumberFormat="1" applyFont="1" applyAlignment="1">
      <alignment horizontal="center" wrapText="1"/>
    </xf>
    <xf numFmtId="183" fontId="35" fillId="0" borderId="1" xfId="0" applyNumberFormat="1" applyFont="1" applyBorder="1" applyAlignment="1">
      <alignment horizontal="left" wrapText="1"/>
    </xf>
    <xf numFmtId="0" fontId="35" fillId="0" borderId="1" xfId="0" applyFont="1" applyBorder="1" applyAlignment="1">
      <alignment horizontal="left" wrapText="1"/>
    </xf>
    <xf numFmtId="0" fontId="46" fillId="0" borderId="1" xfId="0" applyFont="1" applyBorder="1" applyAlignment="1">
      <alignment wrapText="1"/>
    </xf>
    <xf numFmtId="49" fontId="23" fillId="0" borderId="2" xfId="0" applyNumberFormat="1" applyFont="1" applyBorder="1" applyAlignment="1">
      <alignment horizontal="distributed" wrapText="1"/>
    </xf>
    <xf numFmtId="49" fontId="9" fillId="0" borderId="2" xfId="0" applyNumberFormat="1" applyFont="1" applyBorder="1" applyAlignment="1">
      <alignment horizontal="distributed" wrapText="1"/>
    </xf>
    <xf numFmtId="49" fontId="35" fillId="0" borderId="1" xfId="0" applyNumberFormat="1" applyFont="1" applyBorder="1" applyAlignment="1">
      <alignment horizontal="center" wrapText="1"/>
    </xf>
    <xf numFmtId="49" fontId="23" fillId="0" borderId="0" xfId="0" applyNumberFormat="1" applyFont="1" applyAlignment="1">
      <alignment horizontal="center" wrapText="1"/>
    </xf>
    <xf numFmtId="49" fontId="35" fillId="0" borderId="0" xfId="0" applyNumberFormat="1" applyFont="1" applyAlignment="1">
      <alignment horizontal="center" wrapText="1"/>
    </xf>
    <xf numFmtId="49" fontId="32" fillId="0" borderId="0" xfId="0" applyNumberFormat="1" applyFont="1" applyAlignment="1">
      <alignment horizontal="center" wrapText="1"/>
    </xf>
    <xf numFmtId="49" fontId="32" fillId="0" borderId="2" xfId="0" applyNumberFormat="1" applyFont="1" applyBorder="1" applyAlignment="1">
      <alignment horizontal="distributed" wrapText="1"/>
    </xf>
    <xf numFmtId="49" fontId="29" fillId="0" borderId="33" xfId="0" applyNumberFormat="1" applyFont="1" applyBorder="1" applyAlignment="1">
      <alignment horizontal="center" vertical="center" textRotation="255" wrapText="1"/>
    </xf>
    <xf numFmtId="49" fontId="29" fillId="0" borderId="38" xfId="0" applyNumberFormat="1" applyFont="1" applyBorder="1" applyAlignment="1">
      <alignment horizontal="center" vertical="center" textRotation="255" wrapText="1"/>
    </xf>
    <xf numFmtId="49" fontId="34" fillId="0" borderId="3" xfId="0" applyNumberFormat="1" applyFont="1" applyBorder="1" applyAlignment="1">
      <alignment horizontal="center" vertical="center" textRotation="255" wrapText="1"/>
    </xf>
    <xf numFmtId="49" fontId="34" fillId="0" borderId="13" xfId="0" applyNumberFormat="1" applyFont="1" applyBorder="1" applyAlignment="1">
      <alignment horizontal="center" vertical="center" textRotation="255" wrapText="1"/>
    </xf>
    <xf numFmtId="49" fontId="34" fillId="0" borderId="3" xfId="0" applyNumberFormat="1" applyFont="1" applyBorder="1" applyAlignment="1">
      <alignment vertical="center" wrapText="1"/>
    </xf>
    <xf numFmtId="49" fontId="77" fillId="0" borderId="3" xfId="0" applyNumberFormat="1" applyFont="1" applyBorder="1" applyAlignment="1">
      <alignment vertical="center" wrapText="1"/>
    </xf>
    <xf numFmtId="49" fontId="80" fillId="0" borderId="3" xfId="0" applyNumberFormat="1" applyFont="1" applyBorder="1" applyAlignment="1">
      <alignment vertical="center" wrapText="1"/>
    </xf>
    <xf numFmtId="49" fontId="80" fillId="0" borderId="58" xfId="0" applyNumberFormat="1" applyFont="1" applyBorder="1" applyAlignment="1">
      <alignment vertical="center" wrapText="1"/>
    </xf>
    <xf numFmtId="176" fontId="35" fillId="0" borderId="44" xfId="0" applyNumberFormat="1" applyFont="1" applyBorder="1" applyAlignment="1">
      <alignment horizontal="right" vertical="center" wrapText="1"/>
    </xf>
    <xf numFmtId="176" fontId="35" fillId="0" borderId="22" xfId="0" applyNumberFormat="1" applyFont="1" applyBorder="1" applyAlignment="1">
      <alignment horizontal="right" vertical="center" wrapText="1"/>
    </xf>
    <xf numFmtId="49" fontId="34" fillId="0" borderId="10" xfId="0" applyNumberFormat="1" applyFont="1" applyBorder="1" applyAlignment="1">
      <alignment horizontal="center" vertical="center" textRotation="255" wrapText="1"/>
    </xf>
    <xf numFmtId="49" fontId="7" fillId="0" borderId="2" xfId="0" applyNumberFormat="1" applyFont="1" applyBorder="1" applyAlignment="1">
      <alignment horizontal="distributed" wrapText="1"/>
    </xf>
    <xf numFmtId="49" fontId="35" fillId="0" borderId="80" xfId="0" applyNumberFormat="1" applyFont="1" applyBorder="1" applyAlignment="1">
      <alignment horizontal="center" wrapText="1"/>
    </xf>
    <xf numFmtId="49" fontId="35" fillId="0" borderId="81" xfId="0" applyNumberFormat="1" applyFont="1" applyBorder="1" applyAlignment="1">
      <alignment horizontal="center" wrapText="1"/>
    </xf>
    <xf numFmtId="49" fontId="35" fillId="0" borderId="82" xfId="0" applyNumberFormat="1" applyFont="1" applyBorder="1" applyAlignment="1">
      <alignment horizontal="center" wrapText="1"/>
    </xf>
    <xf numFmtId="49" fontId="35" fillId="0" borderId="91" xfId="0" applyNumberFormat="1" applyFont="1" applyBorder="1" applyAlignment="1">
      <alignment horizontal="center" wrapText="1"/>
    </xf>
    <xf numFmtId="189" fontId="35" fillId="0" borderId="1" xfId="0" applyNumberFormat="1" applyFont="1" applyBorder="1" applyAlignment="1">
      <alignment horizontal="left"/>
    </xf>
    <xf numFmtId="0" fontId="4" fillId="0" borderId="0" xfId="0" applyFont="1" applyAlignment="1">
      <alignment horizontal="left" vertical="center" wrapText="1"/>
    </xf>
    <xf numFmtId="6" fontId="29" fillId="3" borderId="32" xfId="1" applyFont="1" applyFill="1" applyBorder="1" applyAlignment="1" applyProtection="1">
      <alignment horizontal="left" vertical="center" wrapText="1"/>
    </xf>
    <xf numFmtId="6" fontId="34" fillId="3" borderId="2" xfId="1" applyFont="1" applyFill="1" applyBorder="1" applyAlignment="1" applyProtection="1">
      <alignment horizontal="left" vertical="center" wrapText="1"/>
    </xf>
    <xf numFmtId="6" fontId="34" fillId="3" borderId="12" xfId="1" applyFont="1" applyFill="1" applyBorder="1" applyAlignment="1" applyProtection="1">
      <alignment horizontal="left" vertical="center" wrapText="1"/>
    </xf>
    <xf numFmtId="49" fontId="93" fillId="3" borderId="13" xfId="0" applyNumberFormat="1" applyFont="1" applyFill="1" applyBorder="1" applyAlignment="1">
      <alignment vertical="center" wrapText="1"/>
    </xf>
    <xf numFmtId="49" fontId="72" fillId="3" borderId="13" xfId="0" applyNumberFormat="1" applyFont="1" applyFill="1" applyBorder="1" applyAlignment="1">
      <alignment vertical="center" wrapText="1"/>
    </xf>
    <xf numFmtId="49" fontId="72" fillId="3" borderId="32" xfId="0" applyNumberFormat="1" applyFont="1" applyFill="1" applyBorder="1" applyAlignment="1">
      <alignment vertical="center" wrapText="1"/>
    </xf>
    <xf numFmtId="176" fontId="35" fillId="3" borderId="39" xfId="0" applyNumberFormat="1" applyFont="1" applyFill="1" applyBorder="1" applyAlignment="1">
      <alignment horizontal="right" vertical="center" wrapText="1"/>
    </xf>
    <xf numFmtId="176" fontId="35" fillId="3" borderId="12" xfId="0" applyNumberFormat="1" applyFont="1" applyFill="1" applyBorder="1" applyAlignment="1">
      <alignment horizontal="right" vertical="center" wrapText="1"/>
    </xf>
    <xf numFmtId="49" fontId="34" fillId="3" borderId="13" xfId="0" applyNumberFormat="1" applyFont="1" applyFill="1" applyBorder="1" applyAlignment="1">
      <alignment horizontal="left" vertical="center" wrapText="1"/>
    </xf>
    <xf numFmtId="49" fontId="29" fillId="3" borderId="13" xfId="0" applyNumberFormat="1" applyFont="1" applyFill="1" applyBorder="1" applyAlignment="1">
      <alignment horizontal="left" vertical="center" wrapText="1"/>
    </xf>
    <xf numFmtId="186" fontId="35" fillId="3" borderId="39" xfId="0" applyNumberFormat="1" applyFont="1" applyFill="1" applyBorder="1" applyAlignment="1">
      <alignment horizontal="right" vertical="center" wrapText="1"/>
    </xf>
    <xf numFmtId="186" fontId="35" fillId="3" borderId="12" xfId="0" applyNumberFormat="1" applyFont="1" applyFill="1" applyBorder="1" applyAlignment="1">
      <alignment horizontal="right" vertical="center" wrapText="1"/>
    </xf>
    <xf numFmtId="176" fontId="42" fillId="3" borderId="86" xfId="0" applyNumberFormat="1" applyFont="1" applyFill="1" applyBorder="1" applyAlignment="1">
      <alignment horizontal="left" vertical="center" wrapText="1"/>
    </xf>
    <xf numFmtId="176" fontId="35" fillId="3" borderId="87" xfId="0" applyNumberFormat="1" applyFont="1" applyFill="1" applyBorder="1" applyAlignment="1">
      <alignment horizontal="left" vertical="center" wrapText="1"/>
    </xf>
    <xf numFmtId="176" fontId="35" fillId="3" borderId="88" xfId="0" applyNumberFormat="1" applyFont="1" applyFill="1" applyBorder="1" applyAlignment="1">
      <alignment horizontal="left" vertical="center" wrapText="1"/>
    </xf>
    <xf numFmtId="176" fontId="7" fillId="0" borderId="17" xfId="0" applyNumberFormat="1" applyFont="1" applyBorder="1" applyAlignment="1">
      <alignment horizontal="center" vertical="center" wrapText="1"/>
    </xf>
    <xf numFmtId="176" fontId="7" fillId="0" borderId="12" xfId="0" applyNumberFormat="1" applyFont="1" applyBorder="1" applyAlignment="1">
      <alignment horizontal="center" vertical="center" wrapText="1"/>
    </xf>
    <xf numFmtId="176" fontId="7" fillId="0" borderId="15" xfId="0" applyNumberFormat="1" applyFont="1" applyBorder="1" applyAlignment="1">
      <alignment horizontal="center" vertical="center" wrapText="1"/>
    </xf>
    <xf numFmtId="176" fontId="7" fillId="0" borderId="6" xfId="0" applyNumberFormat="1" applyFont="1" applyBorder="1" applyAlignment="1">
      <alignment horizontal="left" vertical="center" wrapText="1"/>
    </xf>
    <xf numFmtId="0" fontId="27" fillId="0" borderId="40" xfId="0" applyFont="1" applyBorder="1" applyAlignment="1">
      <alignment horizontal="left" vertical="center" wrapText="1"/>
    </xf>
    <xf numFmtId="0" fontId="27" fillId="0" borderId="43" xfId="0" applyFont="1" applyBorder="1" applyAlignment="1">
      <alignment horizontal="left" vertical="center" wrapText="1"/>
    </xf>
    <xf numFmtId="6" fontId="34" fillId="3" borderId="13" xfId="1" applyFont="1" applyFill="1" applyBorder="1" applyAlignment="1" applyProtection="1">
      <alignment horizontal="left" vertical="center" wrapText="1"/>
    </xf>
    <xf numFmtId="6" fontId="34" fillId="4" borderId="13" xfId="1" applyFont="1" applyFill="1" applyBorder="1" applyAlignment="1" applyProtection="1">
      <alignment horizontal="left" vertical="center" wrapText="1"/>
    </xf>
    <xf numFmtId="49" fontId="72" fillId="3" borderId="13" xfId="0" applyNumberFormat="1" applyFont="1" applyFill="1" applyBorder="1" applyAlignment="1">
      <alignment horizontal="left" vertical="center" wrapText="1"/>
    </xf>
    <xf numFmtId="49" fontId="72" fillId="3" borderId="32" xfId="0" applyNumberFormat="1" applyFont="1" applyFill="1" applyBorder="1" applyAlignment="1">
      <alignment horizontal="left" vertical="center" wrapText="1"/>
    </xf>
    <xf numFmtId="49" fontId="34" fillId="4" borderId="16" xfId="0" applyNumberFormat="1" applyFont="1" applyFill="1" applyBorder="1" applyAlignment="1">
      <alignment horizontal="left" vertical="center" wrapText="1"/>
    </xf>
    <xf numFmtId="49" fontId="72" fillId="3" borderId="16" xfId="0" applyNumberFormat="1" applyFont="1" applyFill="1" applyBorder="1" applyAlignment="1">
      <alignment horizontal="left" vertical="center" wrapText="1"/>
    </xf>
    <xf numFmtId="49" fontId="72" fillId="3" borderId="30" xfId="0" applyNumberFormat="1" applyFont="1" applyFill="1" applyBorder="1" applyAlignment="1">
      <alignment horizontal="left" vertical="center" wrapText="1"/>
    </xf>
    <xf numFmtId="176" fontId="35" fillId="3" borderId="37" xfId="0" applyNumberFormat="1" applyFont="1" applyFill="1" applyBorder="1" applyAlignment="1">
      <alignment horizontal="right" vertical="center" wrapText="1"/>
    </xf>
    <xf numFmtId="176" fontId="35" fillId="3" borderId="15" xfId="0" applyNumberFormat="1" applyFont="1" applyFill="1" applyBorder="1" applyAlignment="1">
      <alignment horizontal="right" vertical="center" wrapText="1"/>
    </xf>
    <xf numFmtId="49" fontId="34" fillId="3" borderId="10" xfId="0" applyNumberFormat="1" applyFont="1" applyFill="1" applyBorder="1" applyAlignment="1">
      <alignment horizontal="center" vertical="center" textRotation="255" wrapText="1"/>
    </xf>
    <xf numFmtId="49" fontId="34" fillId="3" borderId="13" xfId="0" applyNumberFormat="1" applyFont="1" applyFill="1" applyBorder="1" applyAlignment="1">
      <alignment horizontal="center" vertical="center" textRotation="255" wrapText="1"/>
    </xf>
    <xf numFmtId="6" fontId="34" fillId="3" borderId="10" xfId="1" applyFont="1" applyFill="1" applyBorder="1" applyAlignment="1" applyProtection="1">
      <alignment horizontal="left" vertical="center" wrapText="1"/>
    </xf>
    <xf numFmtId="176" fontId="88" fillId="0" borderId="40" xfId="0" applyNumberFormat="1" applyFont="1" applyBorder="1" applyAlignment="1">
      <alignment horizontal="left" vertical="center" wrapText="1"/>
    </xf>
    <xf numFmtId="176" fontId="35" fillId="0" borderId="40" xfId="0" applyNumberFormat="1" applyFont="1" applyBorder="1" applyAlignment="1">
      <alignment horizontal="left" vertical="center" wrapText="1"/>
    </xf>
    <xf numFmtId="176" fontId="35" fillId="0" borderId="43" xfId="0" applyNumberFormat="1" applyFont="1" applyBorder="1" applyAlignment="1">
      <alignment horizontal="left" vertical="center" wrapText="1"/>
    </xf>
    <xf numFmtId="49" fontId="34" fillId="1" borderId="13" xfId="0" applyNumberFormat="1" applyFont="1" applyFill="1" applyBorder="1" applyAlignment="1">
      <alignment horizontal="left" vertical="center" wrapText="1"/>
    </xf>
    <xf numFmtId="49" fontId="93" fillId="0" borderId="13" xfId="0" applyNumberFormat="1" applyFont="1" applyBorder="1" applyAlignment="1">
      <alignment vertical="center" wrapText="1"/>
    </xf>
    <xf numFmtId="49" fontId="72" fillId="0" borderId="13" xfId="0" applyNumberFormat="1" applyFont="1" applyBorder="1" applyAlignment="1">
      <alignment vertical="center" wrapText="1"/>
    </xf>
    <xf numFmtId="49" fontId="72" fillId="0" borderId="32" xfId="0" applyNumberFormat="1" applyFont="1" applyBorder="1" applyAlignment="1">
      <alignment vertical="center" wrapText="1"/>
    </xf>
    <xf numFmtId="184" fontId="35" fillId="0" borderId="39" xfId="0" applyNumberFormat="1" applyFont="1" applyBorder="1" applyAlignment="1">
      <alignment horizontal="right" vertical="center" wrapText="1"/>
    </xf>
    <xf numFmtId="184" fontId="35" fillId="0" borderId="12" xfId="0" applyNumberFormat="1" applyFont="1" applyBorder="1" applyAlignment="1">
      <alignment horizontal="right" vertical="center" wrapText="1"/>
    </xf>
    <xf numFmtId="176" fontId="56" fillId="0" borderId="57" xfId="0" applyNumberFormat="1" applyFont="1" applyBorder="1" applyAlignment="1">
      <alignment horizontal="left" vertical="center" wrapText="1"/>
    </xf>
    <xf numFmtId="176" fontId="56" fillId="0" borderId="83" xfId="0" applyNumberFormat="1" applyFont="1" applyBorder="1" applyAlignment="1">
      <alignment horizontal="left" vertical="center" wrapText="1"/>
    </xf>
    <xf numFmtId="176" fontId="4" fillId="0" borderId="40" xfId="0" applyNumberFormat="1" applyFont="1" applyBorder="1" applyAlignment="1">
      <alignment horizontal="left" vertical="center" wrapText="1"/>
    </xf>
    <xf numFmtId="176" fontId="4" fillId="0" borderId="41" xfId="0" applyNumberFormat="1" applyFont="1" applyBorder="1" applyAlignment="1">
      <alignment horizontal="left" vertical="center" wrapText="1"/>
    </xf>
    <xf numFmtId="49" fontId="34" fillId="1" borderId="16" xfId="0" applyNumberFormat="1" applyFont="1" applyFill="1" applyBorder="1" applyAlignment="1">
      <alignment horizontal="left" vertical="center" wrapText="1"/>
    </xf>
    <xf numFmtId="49" fontId="72" fillId="0" borderId="16" xfId="0" applyNumberFormat="1" applyFont="1" applyBorder="1" applyAlignment="1">
      <alignment vertical="center" wrapText="1"/>
    </xf>
    <xf numFmtId="49" fontId="72" fillId="0" borderId="36" xfId="0" applyNumberFormat="1" applyFont="1" applyBorder="1" applyAlignment="1">
      <alignment vertical="center" wrapText="1"/>
    </xf>
    <xf numFmtId="184" fontId="35" fillId="0" borderId="37" xfId="0" applyNumberFormat="1" applyFont="1" applyBorder="1" applyAlignment="1">
      <alignment horizontal="right" vertical="center" wrapText="1"/>
    </xf>
    <xf numFmtId="184" fontId="35" fillId="0" borderId="15" xfId="0" applyNumberFormat="1" applyFont="1" applyBorder="1" applyAlignment="1">
      <alignment horizontal="right" vertical="center" wrapText="1"/>
    </xf>
    <xf numFmtId="186" fontId="35" fillId="0" borderId="39" xfId="0" applyNumberFormat="1" applyFont="1" applyBorder="1" applyAlignment="1">
      <alignment horizontal="right" vertical="center" wrapText="1"/>
    </xf>
    <xf numFmtId="186" fontId="35" fillId="0" borderId="12" xfId="0" applyNumberFormat="1" applyFont="1" applyBorder="1" applyAlignment="1">
      <alignment horizontal="right" vertical="center" wrapText="1"/>
    </xf>
    <xf numFmtId="49" fontId="93" fillId="0" borderId="16" xfId="0" applyNumberFormat="1" applyFont="1" applyBorder="1" applyAlignment="1">
      <alignment vertical="center" wrapText="1"/>
    </xf>
    <xf numFmtId="186" fontId="35" fillId="0" borderId="37" xfId="0" applyNumberFormat="1" applyFont="1" applyBorder="1" applyAlignment="1">
      <alignment horizontal="right" vertical="center" wrapText="1"/>
    </xf>
    <xf numFmtId="186" fontId="35" fillId="0" borderId="15" xfId="0" applyNumberFormat="1" applyFont="1" applyBorder="1" applyAlignment="1">
      <alignment horizontal="right" vertical="center" wrapText="1"/>
    </xf>
    <xf numFmtId="49" fontId="29" fillId="0" borderId="13" xfId="0" applyNumberFormat="1" applyFont="1" applyBorder="1" applyAlignment="1">
      <alignment horizontal="left" vertical="center" wrapText="1"/>
    </xf>
    <xf numFmtId="49" fontId="34" fillId="0" borderId="13" xfId="0" applyNumberFormat="1" applyFont="1" applyBorder="1" applyAlignment="1">
      <alignment horizontal="left" vertical="center" wrapText="1"/>
    </xf>
    <xf numFmtId="49" fontId="93" fillId="3" borderId="32" xfId="0" applyNumberFormat="1" applyFont="1" applyFill="1" applyBorder="1" applyAlignment="1">
      <alignment vertical="center" wrapText="1"/>
    </xf>
    <xf numFmtId="49" fontId="72" fillId="3" borderId="2" xfId="0" applyNumberFormat="1" applyFont="1" applyFill="1" applyBorder="1" applyAlignment="1">
      <alignment vertical="center" wrapText="1"/>
    </xf>
    <xf numFmtId="176" fontId="57" fillId="0" borderId="57" xfId="0" applyNumberFormat="1" applyFont="1" applyBorder="1" applyAlignment="1">
      <alignment horizontal="left" vertical="center" wrapText="1"/>
    </xf>
    <xf numFmtId="176" fontId="57" fillId="0" borderId="84" xfId="0" applyNumberFormat="1" applyFont="1" applyBorder="1" applyAlignment="1">
      <alignment horizontal="left" vertical="center" wrapText="1"/>
    </xf>
    <xf numFmtId="176" fontId="31" fillId="0" borderId="40" xfId="0" applyNumberFormat="1" applyFont="1" applyBorder="1" applyAlignment="1">
      <alignment horizontal="left" vertical="center" wrapText="1"/>
    </xf>
    <xf numFmtId="176" fontId="31" fillId="0" borderId="43" xfId="0" applyNumberFormat="1" applyFont="1" applyBorder="1" applyAlignment="1">
      <alignment horizontal="left" vertical="center" wrapText="1"/>
    </xf>
    <xf numFmtId="176" fontId="115" fillId="0" borderId="6" xfId="0" applyNumberFormat="1" applyFont="1" applyBorder="1" applyAlignment="1">
      <alignment horizontal="left" vertical="center" wrapText="1"/>
    </xf>
    <xf numFmtId="176" fontId="110" fillId="0" borderId="40" xfId="0" applyNumberFormat="1" applyFont="1" applyBorder="1" applyAlignment="1">
      <alignment horizontal="left" vertical="center" wrapText="1"/>
    </xf>
    <xf numFmtId="176" fontId="110" fillId="0" borderId="41" xfId="0" applyNumberFormat="1" applyFont="1" applyBorder="1" applyAlignment="1">
      <alignment horizontal="left" vertical="center" wrapText="1"/>
    </xf>
    <xf numFmtId="176" fontId="4" fillId="0" borderId="24" xfId="0" applyNumberFormat="1" applyFont="1" applyBorder="1" applyAlignment="1">
      <alignment horizontal="center" vertical="center" wrapText="1"/>
    </xf>
    <xf numFmtId="176" fontId="4" fillId="0" borderId="57" xfId="0" applyNumberFormat="1" applyFont="1" applyBorder="1" applyAlignment="1">
      <alignment horizontal="center" vertical="center" wrapText="1"/>
    </xf>
    <xf numFmtId="176" fontId="4" fillId="0" borderId="83" xfId="0" applyNumberFormat="1" applyFont="1" applyBorder="1" applyAlignment="1">
      <alignment horizontal="center" vertical="center" wrapText="1"/>
    </xf>
    <xf numFmtId="176" fontId="56" fillId="0" borderId="6" xfId="0" applyNumberFormat="1" applyFont="1" applyBorder="1" applyAlignment="1">
      <alignment horizontal="center" vertical="center" wrapText="1"/>
    </xf>
    <xf numFmtId="176" fontId="56" fillId="0" borderId="40" xfId="0" applyNumberFormat="1" applyFont="1" applyBorder="1" applyAlignment="1">
      <alignment horizontal="center" vertical="center" wrapText="1"/>
    </xf>
    <xf numFmtId="176" fontId="56" fillId="0" borderId="41" xfId="0" applyNumberFormat="1" applyFont="1" applyBorder="1" applyAlignment="1">
      <alignment horizontal="center" vertical="center" wrapText="1"/>
    </xf>
    <xf numFmtId="49" fontId="72" fillId="0" borderId="45" xfId="0" applyNumberFormat="1" applyFont="1" applyBorder="1" applyAlignment="1">
      <alignment vertical="center" wrapText="1"/>
    </xf>
    <xf numFmtId="49" fontId="34" fillId="1" borderId="20" xfId="0" applyNumberFormat="1" applyFont="1" applyFill="1" applyBorder="1" applyAlignment="1">
      <alignment horizontal="left" vertical="center" wrapText="1"/>
    </xf>
    <xf numFmtId="49" fontId="72" fillId="0" borderId="20" xfId="0" applyNumberFormat="1" applyFont="1" applyBorder="1" applyAlignment="1">
      <alignment vertical="center" wrapText="1"/>
    </xf>
    <xf numFmtId="49" fontId="72" fillId="0" borderId="35" xfId="0" applyNumberFormat="1" applyFont="1" applyBorder="1" applyAlignment="1">
      <alignment vertical="center" wrapText="1"/>
    </xf>
    <xf numFmtId="186" fontId="35" fillId="0" borderId="51" xfId="0" applyNumberFormat="1" applyFont="1" applyBorder="1" applyAlignment="1">
      <alignment horizontal="right" vertical="center" wrapText="1"/>
    </xf>
    <xf numFmtId="186" fontId="35" fillId="0" borderId="19" xfId="0" applyNumberFormat="1" applyFont="1" applyBorder="1" applyAlignment="1">
      <alignment horizontal="right" vertical="center" wrapText="1"/>
    </xf>
    <xf numFmtId="49" fontId="34" fillId="0" borderId="5" xfId="0" applyNumberFormat="1" applyFont="1" applyBorder="1" applyAlignment="1">
      <alignment horizontal="center" vertical="center" textRotation="255" wrapText="1"/>
    </xf>
    <xf numFmtId="49" fontId="34" fillId="0" borderId="33" xfId="0" applyNumberFormat="1" applyFont="1" applyBorder="1" applyAlignment="1">
      <alignment horizontal="center" vertical="center" textRotation="255" wrapText="1"/>
    </xf>
    <xf numFmtId="49" fontId="34" fillId="0" borderId="10" xfId="0" applyNumberFormat="1" applyFont="1" applyBorder="1" applyAlignment="1">
      <alignment horizontal="left" vertical="center" wrapText="1"/>
    </xf>
    <xf numFmtId="49" fontId="86" fillId="0" borderId="10" xfId="0" applyNumberFormat="1" applyFont="1" applyBorder="1" applyAlignment="1">
      <alignment vertical="center" wrapText="1"/>
    </xf>
    <xf numFmtId="49" fontId="86" fillId="0" borderId="31" xfId="0" applyNumberFormat="1" applyFont="1" applyBorder="1" applyAlignment="1">
      <alignment vertical="center" wrapText="1"/>
    </xf>
    <xf numFmtId="186" fontId="35" fillId="0" borderId="47" xfId="0" applyNumberFormat="1" applyFont="1" applyBorder="1" applyAlignment="1">
      <alignment horizontal="right" vertical="center" wrapText="1"/>
    </xf>
    <xf numFmtId="186" fontId="35" fillId="0" borderId="17" xfId="0" applyNumberFormat="1" applyFont="1" applyBorder="1" applyAlignment="1">
      <alignment horizontal="right" vertical="center" wrapText="1"/>
    </xf>
    <xf numFmtId="176" fontId="4" fillId="0" borderId="52" xfId="0" applyNumberFormat="1" applyFont="1" applyBorder="1" applyAlignment="1">
      <alignment horizontal="center" vertical="center" wrapText="1"/>
    </xf>
    <xf numFmtId="0" fontId="0" fillId="0" borderId="40" xfId="0" applyBorder="1" applyAlignment="1">
      <alignment horizontal="center" vertical="center" wrapText="1"/>
    </xf>
    <xf numFmtId="0" fontId="0" fillId="0" borderId="43" xfId="0" applyBorder="1" applyAlignment="1">
      <alignment horizontal="center" vertical="center" wrapText="1"/>
    </xf>
    <xf numFmtId="49" fontId="72" fillId="3" borderId="53" xfId="0" applyNumberFormat="1" applyFont="1" applyFill="1" applyBorder="1" applyAlignment="1">
      <alignment vertical="center" wrapText="1"/>
    </xf>
    <xf numFmtId="49" fontId="93" fillId="0" borderId="20" xfId="0" applyNumberFormat="1" applyFont="1" applyBorder="1" applyAlignment="1">
      <alignment vertical="center" wrapText="1"/>
    </xf>
    <xf numFmtId="49" fontId="34" fillId="4" borderId="13" xfId="0" applyNumberFormat="1" applyFont="1" applyFill="1" applyBorder="1" applyAlignment="1">
      <alignment horizontal="left" vertical="center" wrapText="1"/>
    </xf>
    <xf numFmtId="49" fontId="93" fillId="3" borderId="13" xfId="0" applyNumberFormat="1" applyFont="1" applyFill="1" applyBorder="1" applyAlignment="1">
      <alignment horizontal="left" vertical="center" wrapText="1"/>
    </xf>
    <xf numFmtId="49" fontId="93" fillId="3" borderId="16" xfId="0" applyNumberFormat="1" applyFont="1" applyFill="1" applyBorder="1" applyAlignment="1">
      <alignment horizontal="left" vertical="center" wrapText="1"/>
    </xf>
    <xf numFmtId="186" fontId="35" fillId="3" borderId="44" xfId="0" applyNumberFormat="1" applyFont="1" applyFill="1" applyBorder="1" applyAlignment="1">
      <alignment horizontal="right" vertical="center" wrapText="1"/>
    </xf>
    <xf numFmtId="186" fontId="35" fillId="3" borderId="22" xfId="0" applyNumberFormat="1" applyFont="1" applyFill="1" applyBorder="1" applyAlignment="1">
      <alignment horizontal="right" vertical="center" wrapText="1"/>
    </xf>
    <xf numFmtId="176" fontId="88" fillId="3" borderId="89" xfId="0" applyNumberFormat="1" applyFont="1" applyFill="1" applyBorder="1" applyAlignment="1">
      <alignment horizontal="left" vertical="center" wrapText="1"/>
    </xf>
    <xf numFmtId="176" fontId="7" fillId="0" borderId="22" xfId="0" applyNumberFormat="1" applyFont="1" applyBorder="1" applyAlignment="1">
      <alignment horizontal="left" vertical="center" wrapText="1"/>
    </xf>
    <xf numFmtId="176" fontId="7" fillId="0" borderId="12" xfId="0" applyNumberFormat="1" applyFont="1" applyBorder="1" applyAlignment="1">
      <alignment horizontal="left" vertical="center" wrapText="1"/>
    </xf>
    <xf numFmtId="176" fontId="7" fillId="0" borderId="15" xfId="0" applyNumberFormat="1" applyFont="1" applyBorder="1" applyAlignment="1">
      <alignment horizontal="left" vertical="center" wrapText="1"/>
    </xf>
    <xf numFmtId="176" fontId="88" fillId="0" borderId="52" xfId="0" applyNumberFormat="1" applyFont="1" applyBorder="1" applyAlignment="1">
      <alignment horizontal="left" vertical="center" wrapText="1"/>
    </xf>
    <xf numFmtId="176" fontId="35" fillId="0" borderId="41" xfId="0" applyNumberFormat="1" applyFont="1" applyBorder="1" applyAlignment="1">
      <alignment horizontal="left" vertical="center" wrapText="1"/>
    </xf>
    <xf numFmtId="176" fontId="7" fillId="0" borderId="85" xfId="0" applyNumberFormat="1" applyFont="1" applyBorder="1" applyAlignment="1">
      <alignment horizontal="left" vertical="center" wrapText="1"/>
    </xf>
    <xf numFmtId="176" fontId="7" fillId="0" borderId="57" xfId="0" applyNumberFormat="1" applyFont="1" applyBorder="1" applyAlignment="1">
      <alignment horizontal="left" vertical="center" wrapText="1"/>
    </xf>
    <xf numFmtId="176" fontId="7" fillId="0" borderId="83" xfId="0" applyNumberFormat="1" applyFont="1" applyBorder="1" applyAlignment="1">
      <alignment horizontal="left" vertical="center" wrapText="1"/>
    </xf>
    <xf numFmtId="176" fontId="56" fillId="0" borderId="52" xfId="0" applyNumberFormat="1" applyFont="1" applyBorder="1" applyAlignment="1">
      <alignment horizontal="left" vertical="center" wrapText="1"/>
    </xf>
    <xf numFmtId="176" fontId="56" fillId="0" borderId="40" xfId="0" applyNumberFormat="1" applyFont="1" applyBorder="1" applyAlignment="1">
      <alignment horizontal="left" vertical="center" wrapText="1"/>
    </xf>
    <xf numFmtId="176" fontId="56" fillId="0" borderId="41" xfId="0" applyNumberFormat="1" applyFont="1" applyBorder="1" applyAlignment="1">
      <alignment horizontal="left" vertical="center" wrapText="1"/>
    </xf>
    <xf numFmtId="49" fontId="4" fillId="0" borderId="0" xfId="0" applyNumberFormat="1" applyFont="1" applyAlignment="1">
      <alignment horizontal="center" vertical="center" wrapText="1"/>
    </xf>
    <xf numFmtId="49" fontId="36" fillId="0" borderId="90" xfId="0" applyNumberFormat="1" applyFont="1" applyBorder="1" applyAlignment="1">
      <alignment horizontal="distributed" wrapText="1"/>
    </xf>
    <xf numFmtId="0" fontId="0" fillId="0" borderId="90" xfId="0" applyBorder="1" applyAlignment="1">
      <alignment horizontal="distributed" wrapText="1"/>
    </xf>
    <xf numFmtId="49" fontId="36" fillId="0" borderId="2" xfId="0" applyNumberFormat="1" applyFont="1" applyBorder="1" applyAlignment="1">
      <alignment horizontal="distributed" wrapText="1"/>
    </xf>
    <xf numFmtId="0" fontId="0" fillId="0" borderId="2" xfId="0" applyBorder="1" applyAlignment="1">
      <alignment horizontal="distributed" wrapText="1"/>
    </xf>
    <xf numFmtId="49" fontId="107" fillId="0" borderId="2" xfId="0" applyNumberFormat="1" applyFont="1" applyBorder="1" applyAlignment="1">
      <alignment horizontal="distributed" wrapText="1"/>
    </xf>
    <xf numFmtId="49" fontId="39" fillId="0" borderId="2" xfId="0" applyNumberFormat="1" applyFont="1" applyBorder="1" applyAlignment="1">
      <alignment horizontal="distributed" wrapText="1"/>
    </xf>
    <xf numFmtId="49" fontId="41" fillId="0" borderId="2" xfId="0" applyNumberFormat="1" applyFont="1" applyBorder="1" applyAlignment="1">
      <alignment horizontal="distributed" wrapText="1"/>
    </xf>
    <xf numFmtId="0" fontId="88" fillId="0" borderId="26" xfId="0" applyFont="1" applyBorder="1" applyAlignment="1">
      <alignment horizontal="left" vertical="center" wrapText="1"/>
    </xf>
    <xf numFmtId="0" fontId="46" fillId="0" borderId="26" xfId="0" applyFont="1" applyBorder="1" applyAlignment="1">
      <alignment wrapText="1"/>
    </xf>
    <xf numFmtId="0" fontId="0" fillId="0" borderId="26" xfId="0" applyBorder="1" applyAlignment="1">
      <alignment wrapText="1"/>
    </xf>
    <xf numFmtId="0" fontId="88" fillId="0" borderId="0" xfId="0" applyFont="1" applyAlignment="1">
      <alignment horizontal="left" vertical="center" wrapText="1"/>
    </xf>
    <xf numFmtId="0" fontId="46" fillId="0" borderId="0" xfId="0" applyFont="1" applyAlignment="1">
      <alignment wrapText="1"/>
    </xf>
    <xf numFmtId="0" fontId="0" fillId="0" borderId="0" xfId="0" applyAlignment="1">
      <alignment wrapText="1"/>
    </xf>
    <xf numFmtId="0" fontId="121" fillId="0" borderId="48" xfId="0" applyFont="1" applyBorder="1" applyAlignment="1">
      <alignment horizontal="center" vertical="center" textRotation="255" wrapText="1"/>
    </xf>
    <xf numFmtId="0" fontId="121" fillId="0" borderId="49" xfId="0" applyFont="1" applyBorder="1" applyAlignment="1">
      <alignment horizontal="center" vertical="center" textRotation="255" wrapText="1"/>
    </xf>
    <xf numFmtId="0" fontId="121" fillId="0" borderId="50" xfId="0" applyFont="1" applyBorder="1" applyAlignment="1">
      <alignment horizontal="center" vertical="center" textRotation="255" wrapText="1"/>
    </xf>
    <xf numFmtId="49" fontId="93" fillId="0" borderId="23" xfId="0" applyNumberFormat="1" applyFont="1" applyBorder="1" applyAlignment="1">
      <alignment vertical="center" wrapText="1"/>
    </xf>
    <xf numFmtId="49" fontId="72" fillId="0" borderId="23" xfId="0" applyNumberFormat="1" applyFont="1" applyBorder="1" applyAlignment="1">
      <alignment vertical="center" wrapText="1"/>
    </xf>
    <xf numFmtId="49" fontId="72" fillId="0" borderId="46" xfId="0" applyNumberFormat="1" applyFont="1" applyBorder="1" applyAlignment="1">
      <alignment vertical="center" wrapText="1"/>
    </xf>
    <xf numFmtId="49" fontId="34" fillId="3" borderId="23" xfId="0" applyNumberFormat="1" applyFont="1" applyFill="1" applyBorder="1" applyAlignment="1">
      <alignment horizontal="left" vertical="center" wrapText="1"/>
    </xf>
    <xf numFmtId="49" fontId="29" fillId="3" borderId="23" xfId="0" applyNumberFormat="1" applyFont="1" applyFill="1" applyBorder="1" applyAlignment="1">
      <alignment horizontal="center" vertical="top" textRotation="255" wrapText="1"/>
    </xf>
    <xf numFmtId="49" fontId="29" fillId="3" borderId="13" xfId="0" applyNumberFormat="1" applyFont="1" applyFill="1" applyBorder="1" applyAlignment="1">
      <alignment horizontal="center" vertical="top" textRotation="255" wrapText="1"/>
    </xf>
    <xf numFmtId="49" fontId="29" fillId="3" borderId="16" xfId="0" applyNumberFormat="1" applyFont="1" applyFill="1" applyBorder="1" applyAlignment="1">
      <alignment horizontal="center" vertical="top" textRotation="255" wrapText="1"/>
    </xf>
    <xf numFmtId="49" fontId="29" fillId="3" borderId="42" xfId="0" applyNumberFormat="1" applyFont="1" applyFill="1" applyBorder="1" applyAlignment="1">
      <alignment horizontal="center" vertical="center" textRotation="255" wrapText="1"/>
    </xf>
    <xf numFmtId="49" fontId="29" fillId="3" borderId="33" xfId="0" applyNumberFormat="1" applyFont="1" applyFill="1" applyBorder="1" applyAlignment="1">
      <alignment horizontal="center" vertical="center" textRotation="255" wrapText="1"/>
    </xf>
    <xf numFmtId="49" fontId="29" fillId="3" borderId="38" xfId="0" applyNumberFormat="1" applyFont="1" applyFill="1" applyBorder="1" applyAlignment="1">
      <alignment horizontal="center" vertical="center" textRotation="255" wrapText="1"/>
    </xf>
    <xf numFmtId="49" fontId="34" fillId="3" borderId="23" xfId="0" applyNumberFormat="1" applyFont="1" applyFill="1" applyBorder="1" applyAlignment="1">
      <alignment horizontal="center" vertical="center" textRotation="255" wrapText="1"/>
    </xf>
    <xf numFmtId="6" fontId="34" fillId="3" borderId="23" xfId="1" applyFont="1" applyFill="1" applyBorder="1" applyAlignment="1" applyProtection="1">
      <alignment horizontal="left" vertical="center" wrapText="1"/>
    </xf>
    <xf numFmtId="49" fontId="72" fillId="3" borderId="23" xfId="0" applyNumberFormat="1" applyFont="1" applyFill="1" applyBorder="1" applyAlignment="1">
      <alignment vertical="center" wrapText="1"/>
    </xf>
    <xf numFmtId="49" fontId="72" fillId="3" borderId="46" xfId="0" applyNumberFormat="1" applyFont="1" applyFill="1" applyBorder="1" applyAlignment="1">
      <alignment vertical="center" wrapText="1"/>
    </xf>
    <xf numFmtId="49" fontId="29" fillId="0" borderId="5" xfId="0" applyNumberFormat="1" applyFont="1" applyBorder="1" applyAlignment="1">
      <alignment horizontal="center" vertical="center" textRotation="255" wrapText="1"/>
    </xf>
    <xf numFmtId="49" fontId="29" fillId="0" borderId="10" xfId="0" applyNumberFormat="1" applyFont="1" applyBorder="1" applyAlignment="1">
      <alignment horizontal="center" vertical="center" textRotation="255" wrapText="1"/>
    </xf>
    <xf numFmtId="49" fontId="29" fillId="0" borderId="13" xfId="0" applyNumberFormat="1" applyFont="1" applyBorder="1" applyAlignment="1">
      <alignment horizontal="center" vertical="center" textRotation="255" wrapText="1"/>
    </xf>
    <xf numFmtId="49" fontId="29" fillId="0" borderId="34" xfId="0" applyNumberFormat="1" applyFont="1" applyBorder="1" applyAlignment="1">
      <alignment horizontal="center" vertical="center" textRotation="255" wrapText="1"/>
    </xf>
    <xf numFmtId="49" fontId="34" fillId="0" borderId="42" xfId="0" applyNumberFormat="1" applyFont="1" applyBorder="1" applyAlignment="1">
      <alignment horizontal="center" vertical="center" textRotation="255" wrapText="1"/>
    </xf>
    <xf numFmtId="176" fontId="35" fillId="3" borderId="44" xfId="0" applyNumberFormat="1" applyFont="1" applyFill="1" applyBorder="1" applyAlignment="1">
      <alignment horizontal="right" vertical="center" wrapText="1"/>
    </xf>
    <xf numFmtId="176" fontId="35" fillId="3" borderId="22" xfId="0" applyNumberFormat="1" applyFont="1" applyFill="1" applyBorder="1" applyAlignment="1">
      <alignment horizontal="right" vertical="center" wrapText="1"/>
    </xf>
    <xf numFmtId="49" fontId="105" fillId="3" borderId="13" xfId="0" applyNumberFormat="1" applyFont="1" applyFill="1" applyBorder="1" applyAlignment="1">
      <alignment vertical="center" wrapText="1"/>
    </xf>
    <xf numFmtId="49" fontId="94" fillId="3" borderId="13" xfId="0" applyNumberFormat="1" applyFont="1" applyFill="1" applyBorder="1" applyAlignment="1">
      <alignment vertical="center" wrapText="1"/>
    </xf>
    <xf numFmtId="49" fontId="94" fillId="3" borderId="32" xfId="0" applyNumberFormat="1" applyFont="1" applyFill="1" applyBorder="1" applyAlignment="1">
      <alignment vertical="center" wrapText="1"/>
    </xf>
    <xf numFmtId="49" fontId="34" fillId="3" borderId="32" xfId="0" applyNumberFormat="1" applyFont="1" applyFill="1" applyBorder="1" applyAlignment="1">
      <alignment horizontal="left" vertical="center" wrapText="1"/>
    </xf>
    <xf numFmtId="49" fontId="34" fillId="3" borderId="2" xfId="0" applyNumberFormat="1" applyFont="1" applyFill="1" applyBorder="1" applyAlignment="1">
      <alignment horizontal="left" vertical="center" wrapText="1"/>
    </xf>
    <xf numFmtId="49" fontId="34" fillId="3" borderId="12" xfId="0" applyNumberFormat="1" applyFont="1" applyFill="1" applyBorder="1" applyAlignment="1">
      <alignment horizontal="left" vertical="center" wrapText="1"/>
    </xf>
    <xf numFmtId="49" fontId="94" fillId="3" borderId="45" xfId="0" applyNumberFormat="1" applyFont="1" applyFill="1" applyBorder="1" applyAlignment="1">
      <alignment vertical="center" wrapText="1"/>
    </xf>
    <xf numFmtId="0" fontId="88" fillId="3" borderId="54" xfId="0" applyFont="1" applyFill="1" applyBorder="1" applyAlignment="1">
      <alignment horizontal="left" vertical="top" wrapText="1"/>
    </xf>
    <xf numFmtId="0" fontId="35" fillId="3" borderId="7" xfId="0" applyFont="1" applyFill="1" applyBorder="1" applyAlignment="1">
      <alignment horizontal="left" vertical="top" wrapText="1"/>
    </xf>
    <xf numFmtId="0" fontId="44" fillId="0" borderId="7" xfId="0" applyFont="1" applyBorder="1" applyAlignment="1">
      <alignment vertical="top" wrapText="1"/>
    </xf>
    <xf numFmtId="0" fontId="0" fillId="0" borderId="7" xfId="0" applyBorder="1" applyAlignment="1">
      <alignment wrapText="1"/>
    </xf>
    <xf numFmtId="0" fontId="0" fillId="0" borderId="55" xfId="0" applyBorder="1" applyAlignment="1">
      <alignment wrapText="1"/>
    </xf>
    <xf numFmtId="0" fontId="35" fillId="3" borderId="56" xfId="0" applyFont="1" applyFill="1" applyBorder="1" applyAlignment="1">
      <alignment horizontal="left" vertical="top" wrapText="1"/>
    </xf>
    <xf numFmtId="0" fontId="35" fillId="3" borderId="0" xfId="0" applyFont="1" applyFill="1" applyAlignment="1">
      <alignment horizontal="left" vertical="top" wrapText="1"/>
    </xf>
    <xf numFmtId="0" fontId="44" fillId="0" borderId="0" xfId="0" applyFont="1" applyAlignment="1">
      <alignment vertical="top" wrapText="1"/>
    </xf>
    <xf numFmtId="0" fontId="0" fillId="0" borderId="57" xfId="0" applyBorder="1" applyAlignment="1">
      <alignment wrapText="1"/>
    </xf>
    <xf numFmtId="0" fontId="35" fillId="3" borderId="58" xfId="0" applyFont="1" applyFill="1" applyBorder="1" applyAlignment="1">
      <alignment horizontal="left" vertical="top" wrapText="1"/>
    </xf>
    <xf numFmtId="0" fontId="35" fillId="3" borderId="1" xfId="0" applyFont="1" applyFill="1" applyBorder="1" applyAlignment="1">
      <alignment horizontal="left" vertical="top" wrapText="1"/>
    </xf>
    <xf numFmtId="0" fontId="44" fillId="0" borderId="1" xfId="0" applyFont="1" applyBorder="1" applyAlignment="1">
      <alignment vertical="top" wrapText="1"/>
    </xf>
    <xf numFmtId="0" fontId="0" fillId="0" borderId="1" xfId="0" applyBorder="1" applyAlignment="1">
      <alignment wrapText="1"/>
    </xf>
    <xf numFmtId="0" fontId="0" fillId="0" borderId="59" xfId="0" applyBorder="1" applyAlignment="1">
      <alignment wrapText="1"/>
    </xf>
    <xf numFmtId="49" fontId="118" fillId="0" borderId="0" xfId="0" applyNumberFormat="1" applyFont="1" applyAlignment="1">
      <alignment horizontal="right" wrapText="1"/>
    </xf>
    <xf numFmtId="49" fontId="118" fillId="0" borderId="0" xfId="0" applyNumberFormat="1" applyFont="1" applyBorder="1" applyAlignment="1">
      <alignment horizontal="right" wrapText="1"/>
    </xf>
    <xf numFmtId="0" fontId="120" fillId="0" borderId="0" xfId="0" applyFont="1" applyAlignment="1">
      <alignment wrapText="1"/>
    </xf>
    <xf numFmtId="0" fontId="120" fillId="0" borderId="92" xfId="0" applyFont="1" applyBorder="1" applyAlignment="1">
      <alignment wrapText="1"/>
    </xf>
    <xf numFmtId="49" fontId="130" fillId="3" borderId="0" xfId="0" applyNumberFormat="1" applyFont="1" applyFill="1" applyBorder="1" applyAlignment="1">
      <alignment horizontal="right" wrapText="1"/>
    </xf>
    <xf numFmtId="0" fontId="27" fillId="3" borderId="0" xfId="0" applyFont="1" applyFill="1" applyAlignment="1">
      <alignment horizontal="right" wrapText="1"/>
    </xf>
    <xf numFmtId="0" fontId="27" fillId="3" borderId="92" xfId="0" applyFont="1" applyFill="1" applyBorder="1" applyAlignment="1">
      <alignment horizontal="right" wrapText="1"/>
    </xf>
    <xf numFmtId="49" fontId="6" fillId="0" borderId="0" xfId="0" applyNumberFormat="1" applyFont="1" applyAlignment="1">
      <alignment horizontal="left" vertical="center" wrapText="1"/>
    </xf>
    <xf numFmtId="49" fontId="29" fillId="0" borderId="25" xfId="0" applyNumberFormat="1" applyFont="1" applyBorder="1" applyAlignment="1">
      <alignment horizontal="center" vertical="center" wrapText="1"/>
    </xf>
    <xf numFmtId="49" fontId="29" fillId="0" borderId="26" xfId="0" applyNumberFormat="1" applyFont="1" applyBorder="1" applyAlignment="1">
      <alignment horizontal="center" vertical="center" wrapText="1"/>
    </xf>
    <xf numFmtId="49" fontId="29" fillId="0" borderId="24" xfId="0" applyNumberFormat="1" applyFont="1" applyBorder="1" applyAlignment="1">
      <alignment horizontal="center" vertical="center" wrapText="1"/>
    </xf>
    <xf numFmtId="49" fontId="34" fillId="0" borderId="5" xfId="0" applyNumberFormat="1" applyFont="1" applyBorder="1" applyAlignment="1">
      <alignment horizontal="center" vertical="center" wrapText="1"/>
    </xf>
    <xf numFmtId="49" fontId="34" fillId="0" borderId="27" xfId="0" applyNumberFormat="1" applyFont="1" applyBorder="1" applyAlignment="1">
      <alignment horizontal="center" vertical="center" wrapText="1"/>
    </xf>
    <xf numFmtId="176" fontId="35" fillId="0" borderId="28" xfId="0" applyNumberFormat="1" applyFont="1" applyBorder="1" applyAlignment="1">
      <alignment horizontal="center" vertical="center" wrapText="1"/>
    </xf>
    <xf numFmtId="176" fontId="35" fillId="0" borderId="29" xfId="0" applyNumberFormat="1" applyFont="1" applyBorder="1" applyAlignment="1">
      <alignment horizontal="center" vertical="center" wrapText="1"/>
    </xf>
    <xf numFmtId="49" fontId="29" fillId="3" borderId="10" xfId="0" applyNumberFormat="1" applyFont="1" applyFill="1" applyBorder="1" applyAlignment="1">
      <alignment horizontal="center" vertical="center" textRotation="255" wrapText="1"/>
    </xf>
    <xf numFmtId="49" fontId="29" fillId="3" borderId="13" xfId="0" applyNumberFormat="1" applyFont="1" applyFill="1" applyBorder="1" applyAlignment="1">
      <alignment horizontal="center" vertical="center" textRotation="255" wrapText="1"/>
    </xf>
    <xf numFmtId="49" fontId="29" fillId="3" borderId="16" xfId="0" applyNumberFormat="1" applyFont="1" applyFill="1" applyBorder="1" applyAlignment="1">
      <alignment horizontal="center" vertical="center" textRotation="255" wrapText="1"/>
    </xf>
    <xf numFmtId="49" fontId="29" fillId="3" borderId="17" xfId="0" applyNumberFormat="1" applyFont="1" applyFill="1" applyBorder="1" applyAlignment="1">
      <alignment horizontal="center" vertical="center" textRotation="255" wrapText="1"/>
    </xf>
    <xf numFmtId="49" fontId="29" fillId="3" borderId="12" xfId="0" applyNumberFormat="1" applyFont="1" applyFill="1" applyBorder="1" applyAlignment="1">
      <alignment horizontal="center" vertical="center" textRotation="255" wrapText="1"/>
    </xf>
    <xf numFmtId="49" fontId="29" fillId="3" borderId="15" xfId="0" applyNumberFormat="1" applyFont="1" applyFill="1" applyBorder="1" applyAlignment="1">
      <alignment horizontal="center" vertical="center" textRotation="255" wrapText="1"/>
    </xf>
    <xf numFmtId="49" fontId="93" fillId="3" borderId="10" xfId="0" applyNumberFormat="1" applyFont="1" applyFill="1" applyBorder="1" applyAlignment="1">
      <alignment vertical="center" wrapText="1"/>
    </xf>
    <xf numFmtId="49" fontId="72" fillId="3" borderId="10" xfId="0" applyNumberFormat="1" applyFont="1" applyFill="1" applyBorder="1" applyAlignment="1">
      <alignment vertical="center" wrapText="1"/>
    </xf>
    <xf numFmtId="49" fontId="72" fillId="3" borderId="31" xfId="0" applyNumberFormat="1" applyFont="1" applyFill="1" applyBorder="1" applyAlignment="1">
      <alignment vertical="center" wrapText="1"/>
    </xf>
    <xf numFmtId="186" fontId="35" fillId="3" borderId="47" xfId="0" applyNumberFormat="1" applyFont="1" applyFill="1" applyBorder="1" applyAlignment="1">
      <alignment horizontal="right" vertical="center" wrapText="1"/>
    </xf>
    <xf numFmtId="186" fontId="35" fillId="3" borderId="17" xfId="0" applyNumberFormat="1" applyFont="1" applyFill="1" applyBorder="1" applyAlignment="1">
      <alignment horizontal="right" vertical="center" wrapText="1"/>
    </xf>
  </cellXfs>
  <cellStyles count="6">
    <cellStyle name="通貨" xfId="1" builtinId="7"/>
    <cellStyle name="通貨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s>
  <dxfs count="0"/>
  <tableStyles count="0" defaultTableStyle="TableStyleMedium9" defaultPivotStyle="PivotStyleLight16"/>
  <colors>
    <mruColors>
      <color rgb="FF000080"/>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133350</xdr:colOff>
      <xdr:row>8</xdr:row>
      <xdr:rowOff>66675</xdr:rowOff>
    </xdr:from>
    <xdr:to>
      <xdr:col>9</xdr:col>
      <xdr:colOff>498628</xdr:colOff>
      <xdr:row>8</xdr:row>
      <xdr:rowOff>352425</xdr:rowOff>
    </xdr:to>
    <xdr:sp macro="" textlink="">
      <xdr:nvSpPr>
        <xdr:cNvPr id="2" name="円/楕円 1">
          <a:extLst>
            <a:ext uri="{FF2B5EF4-FFF2-40B4-BE49-F238E27FC236}">
              <a16:creationId xmlns:a16="http://schemas.microsoft.com/office/drawing/2014/main" id="{CA909DD1-1267-432D-BA24-05370750C2ED}"/>
            </a:ext>
          </a:extLst>
        </xdr:cNvPr>
        <xdr:cNvSpPr/>
      </xdr:nvSpPr>
      <xdr:spPr>
        <a:xfrm>
          <a:off x="3152775" y="3105150"/>
          <a:ext cx="993928" cy="2857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30480</xdr:colOff>
      <xdr:row>9</xdr:row>
      <xdr:rowOff>59055</xdr:rowOff>
    </xdr:from>
    <xdr:to>
      <xdr:col>7</xdr:col>
      <xdr:colOff>427161</xdr:colOff>
      <xdr:row>9</xdr:row>
      <xdr:rowOff>344805</xdr:rowOff>
    </xdr:to>
    <xdr:sp macro="" textlink="">
      <xdr:nvSpPr>
        <xdr:cNvPr id="4" name="円/楕円 2">
          <a:extLst>
            <a:ext uri="{FF2B5EF4-FFF2-40B4-BE49-F238E27FC236}">
              <a16:creationId xmlns:a16="http://schemas.microsoft.com/office/drawing/2014/main" id="{917E6815-7595-4C4A-AEB9-74D6400E1D0D}"/>
            </a:ext>
          </a:extLst>
        </xdr:cNvPr>
        <xdr:cNvSpPr/>
      </xdr:nvSpPr>
      <xdr:spPr>
        <a:xfrm>
          <a:off x="1935480" y="3497580"/>
          <a:ext cx="1044381" cy="2857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57150</xdr:colOff>
      <xdr:row>10</xdr:row>
      <xdr:rowOff>36195</xdr:rowOff>
    </xdr:from>
    <xdr:to>
      <xdr:col>7</xdr:col>
      <xdr:colOff>346985</xdr:colOff>
      <xdr:row>10</xdr:row>
      <xdr:rowOff>321945</xdr:rowOff>
    </xdr:to>
    <xdr:sp macro="" textlink="">
      <xdr:nvSpPr>
        <xdr:cNvPr id="5" name="円/楕円 2">
          <a:extLst>
            <a:ext uri="{FF2B5EF4-FFF2-40B4-BE49-F238E27FC236}">
              <a16:creationId xmlns:a16="http://schemas.microsoft.com/office/drawing/2014/main" id="{A9858953-6253-4B83-BF32-283D7E671791}"/>
            </a:ext>
          </a:extLst>
        </xdr:cNvPr>
        <xdr:cNvSpPr/>
      </xdr:nvSpPr>
      <xdr:spPr>
        <a:xfrm>
          <a:off x="1764030" y="3853815"/>
          <a:ext cx="876575" cy="2857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10</xdr:col>
      <xdr:colOff>144780</xdr:colOff>
      <xdr:row>11</xdr:row>
      <xdr:rowOff>28575</xdr:rowOff>
    </xdr:from>
    <xdr:to>
      <xdr:col>11</xdr:col>
      <xdr:colOff>489463</xdr:colOff>
      <xdr:row>11</xdr:row>
      <xdr:rowOff>333375</xdr:rowOff>
    </xdr:to>
    <xdr:sp macro="" textlink="">
      <xdr:nvSpPr>
        <xdr:cNvPr id="6" name="円/楕円 2">
          <a:extLst>
            <a:ext uri="{FF2B5EF4-FFF2-40B4-BE49-F238E27FC236}">
              <a16:creationId xmlns:a16="http://schemas.microsoft.com/office/drawing/2014/main" id="{F67133BB-4555-4B98-BE58-3A3A73BDF8E8}"/>
            </a:ext>
          </a:extLst>
        </xdr:cNvPr>
        <xdr:cNvSpPr/>
      </xdr:nvSpPr>
      <xdr:spPr>
        <a:xfrm>
          <a:off x="4383405" y="4267200"/>
          <a:ext cx="935233" cy="3048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47625</xdr:colOff>
      <xdr:row>12</xdr:row>
      <xdr:rowOff>102869</xdr:rowOff>
    </xdr:from>
    <xdr:to>
      <xdr:col>7</xdr:col>
      <xdr:colOff>434665</xdr:colOff>
      <xdr:row>12</xdr:row>
      <xdr:rowOff>657224</xdr:rowOff>
    </xdr:to>
    <xdr:sp macro="" textlink="">
      <xdr:nvSpPr>
        <xdr:cNvPr id="7" name="円/楕円 2">
          <a:extLst>
            <a:ext uri="{FF2B5EF4-FFF2-40B4-BE49-F238E27FC236}">
              <a16:creationId xmlns:a16="http://schemas.microsoft.com/office/drawing/2014/main" id="{C76467E8-7A8A-4853-9640-499AB4E56467}"/>
            </a:ext>
          </a:extLst>
        </xdr:cNvPr>
        <xdr:cNvSpPr/>
      </xdr:nvSpPr>
      <xdr:spPr>
        <a:xfrm>
          <a:off x="1952625" y="4741544"/>
          <a:ext cx="1034740" cy="55435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7</xdr:col>
      <xdr:colOff>405765</xdr:colOff>
      <xdr:row>13</xdr:row>
      <xdr:rowOff>7620</xdr:rowOff>
    </xdr:from>
    <xdr:to>
      <xdr:col>9</xdr:col>
      <xdr:colOff>487680</xdr:colOff>
      <xdr:row>14</xdr:row>
      <xdr:rowOff>17145</xdr:rowOff>
    </xdr:to>
    <xdr:sp macro="" textlink="">
      <xdr:nvSpPr>
        <xdr:cNvPr id="8" name="円/楕円 2">
          <a:extLst>
            <a:ext uri="{FF2B5EF4-FFF2-40B4-BE49-F238E27FC236}">
              <a16:creationId xmlns:a16="http://schemas.microsoft.com/office/drawing/2014/main" id="{9E51C873-14B9-47AC-BC5D-4173118BC0A3}"/>
            </a:ext>
          </a:extLst>
        </xdr:cNvPr>
        <xdr:cNvSpPr/>
      </xdr:nvSpPr>
      <xdr:spPr>
        <a:xfrm>
          <a:off x="2699385" y="5356860"/>
          <a:ext cx="1064895" cy="70294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28576</xdr:colOff>
      <xdr:row>14</xdr:row>
      <xdr:rowOff>26670</xdr:rowOff>
    </xdr:from>
    <xdr:to>
      <xdr:col>7</xdr:col>
      <xdr:colOff>428626</xdr:colOff>
      <xdr:row>14</xdr:row>
      <xdr:rowOff>371475</xdr:rowOff>
    </xdr:to>
    <xdr:sp macro="" textlink="">
      <xdr:nvSpPr>
        <xdr:cNvPr id="9" name="円/楕円 2">
          <a:extLst>
            <a:ext uri="{FF2B5EF4-FFF2-40B4-BE49-F238E27FC236}">
              <a16:creationId xmlns:a16="http://schemas.microsoft.com/office/drawing/2014/main" id="{A747605B-47D8-4540-9CA1-71792C319000}"/>
            </a:ext>
          </a:extLst>
        </xdr:cNvPr>
        <xdr:cNvSpPr/>
      </xdr:nvSpPr>
      <xdr:spPr>
        <a:xfrm>
          <a:off x="1933576" y="6094095"/>
          <a:ext cx="1047750" cy="34480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8</xdr:col>
      <xdr:colOff>76200</xdr:colOff>
      <xdr:row>15</xdr:row>
      <xdr:rowOff>83820</xdr:rowOff>
    </xdr:from>
    <xdr:to>
      <xdr:col>9</xdr:col>
      <xdr:colOff>552450</xdr:colOff>
      <xdr:row>15</xdr:row>
      <xdr:rowOff>447675</xdr:rowOff>
    </xdr:to>
    <xdr:sp macro="" textlink="">
      <xdr:nvSpPr>
        <xdr:cNvPr id="10" name="円/楕円 2">
          <a:extLst>
            <a:ext uri="{FF2B5EF4-FFF2-40B4-BE49-F238E27FC236}">
              <a16:creationId xmlns:a16="http://schemas.microsoft.com/office/drawing/2014/main" id="{5F676B7B-05A9-4172-89EB-0952C46500B1}"/>
            </a:ext>
          </a:extLst>
        </xdr:cNvPr>
        <xdr:cNvSpPr/>
      </xdr:nvSpPr>
      <xdr:spPr>
        <a:xfrm>
          <a:off x="3095625" y="6551295"/>
          <a:ext cx="1104900" cy="36385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8</xdr:col>
      <xdr:colOff>76200</xdr:colOff>
      <xdr:row>16</xdr:row>
      <xdr:rowOff>91440</xdr:rowOff>
    </xdr:from>
    <xdr:to>
      <xdr:col>9</xdr:col>
      <xdr:colOff>421655</xdr:colOff>
      <xdr:row>16</xdr:row>
      <xdr:rowOff>609600</xdr:rowOff>
    </xdr:to>
    <xdr:sp macro="" textlink="">
      <xdr:nvSpPr>
        <xdr:cNvPr id="11" name="円/楕円 2">
          <a:extLst>
            <a:ext uri="{FF2B5EF4-FFF2-40B4-BE49-F238E27FC236}">
              <a16:creationId xmlns:a16="http://schemas.microsoft.com/office/drawing/2014/main" id="{8CBC806C-945E-466C-9B58-BFB99A933B57}"/>
            </a:ext>
          </a:extLst>
        </xdr:cNvPr>
        <xdr:cNvSpPr/>
      </xdr:nvSpPr>
      <xdr:spPr>
        <a:xfrm>
          <a:off x="3095625" y="7073265"/>
          <a:ext cx="974105" cy="51816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8</xdr:col>
      <xdr:colOff>45720</xdr:colOff>
      <xdr:row>17</xdr:row>
      <xdr:rowOff>106679</xdr:rowOff>
    </xdr:from>
    <xdr:to>
      <xdr:col>9</xdr:col>
      <xdr:colOff>457200</xdr:colOff>
      <xdr:row>17</xdr:row>
      <xdr:rowOff>409574</xdr:rowOff>
    </xdr:to>
    <xdr:sp macro="" textlink="">
      <xdr:nvSpPr>
        <xdr:cNvPr id="12" name="円/楕円 2">
          <a:extLst>
            <a:ext uri="{FF2B5EF4-FFF2-40B4-BE49-F238E27FC236}">
              <a16:creationId xmlns:a16="http://schemas.microsoft.com/office/drawing/2014/main" id="{25B9E1ED-AB3F-42CA-8383-CE4A3B758163}"/>
            </a:ext>
          </a:extLst>
        </xdr:cNvPr>
        <xdr:cNvSpPr/>
      </xdr:nvSpPr>
      <xdr:spPr>
        <a:xfrm>
          <a:off x="3065145" y="7793354"/>
          <a:ext cx="1040130" cy="30289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8</xdr:col>
      <xdr:colOff>45720</xdr:colOff>
      <xdr:row>18</xdr:row>
      <xdr:rowOff>85725</xdr:rowOff>
    </xdr:from>
    <xdr:to>
      <xdr:col>9</xdr:col>
      <xdr:colOff>476250</xdr:colOff>
      <xdr:row>18</xdr:row>
      <xdr:rowOff>428624</xdr:rowOff>
    </xdr:to>
    <xdr:sp macro="" textlink="">
      <xdr:nvSpPr>
        <xdr:cNvPr id="13" name="円/楕円 2">
          <a:extLst>
            <a:ext uri="{FF2B5EF4-FFF2-40B4-BE49-F238E27FC236}">
              <a16:creationId xmlns:a16="http://schemas.microsoft.com/office/drawing/2014/main" id="{3ED07CFA-6388-484C-BEAD-57353E24CE8C}"/>
            </a:ext>
          </a:extLst>
        </xdr:cNvPr>
        <xdr:cNvSpPr/>
      </xdr:nvSpPr>
      <xdr:spPr>
        <a:xfrm>
          <a:off x="3065145" y="8286750"/>
          <a:ext cx="1059180" cy="34289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79998168889431442"/>
  </sheetPr>
  <dimension ref="A1:C14"/>
  <sheetViews>
    <sheetView view="pageBreakPreview" topLeftCell="A7" zoomScale="60" zoomScaleNormal="100" workbookViewId="0">
      <selection activeCell="C11" sqref="C11"/>
    </sheetView>
  </sheetViews>
  <sheetFormatPr defaultRowHeight="13.2"/>
  <cols>
    <col min="1" max="1" width="5" style="7" customWidth="1"/>
    <col min="2" max="2" width="20.77734375" customWidth="1"/>
    <col min="3" max="3" width="90.88671875" style="61" customWidth="1"/>
  </cols>
  <sheetData>
    <row r="1" spans="1:3" ht="30" customHeight="1">
      <c r="A1" s="147" t="s">
        <v>112</v>
      </c>
      <c r="B1" s="147"/>
      <c r="C1" s="147"/>
    </row>
    <row r="2" spans="1:3">
      <c r="A2" s="148" t="s">
        <v>113</v>
      </c>
      <c r="B2" s="148"/>
      <c r="C2" s="56" t="s">
        <v>114</v>
      </c>
    </row>
    <row r="3" spans="1:3" ht="60" customHeight="1">
      <c r="A3" s="57" t="s">
        <v>115</v>
      </c>
      <c r="B3" s="58" t="s">
        <v>9</v>
      </c>
      <c r="C3" s="59" t="s">
        <v>116</v>
      </c>
    </row>
    <row r="4" spans="1:3" ht="60" customHeight="1">
      <c r="A4" s="57" t="s">
        <v>117</v>
      </c>
      <c r="B4" s="58" t="s">
        <v>13</v>
      </c>
      <c r="C4" s="59" t="s">
        <v>118</v>
      </c>
    </row>
    <row r="5" spans="1:3" ht="60" customHeight="1">
      <c r="A5" s="57" t="s">
        <v>51</v>
      </c>
      <c r="B5" s="58" t="s">
        <v>16</v>
      </c>
      <c r="C5" s="59" t="s">
        <v>119</v>
      </c>
    </row>
    <row r="6" spans="1:3" ht="40.200000000000003" customHeight="1">
      <c r="A6" s="57" t="s">
        <v>120</v>
      </c>
      <c r="B6" s="58" t="s">
        <v>20</v>
      </c>
      <c r="C6" s="59" t="s">
        <v>121</v>
      </c>
    </row>
    <row r="7" spans="1:3" ht="40.200000000000003" customHeight="1">
      <c r="A7" s="57" t="s">
        <v>122</v>
      </c>
      <c r="B7" s="58" t="s">
        <v>24</v>
      </c>
      <c r="C7" s="59" t="s">
        <v>123</v>
      </c>
    </row>
    <row r="8" spans="1:3" ht="100.2" customHeight="1">
      <c r="A8" s="57" t="s">
        <v>124</v>
      </c>
      <c r="B8" s="58" t="s">
        <v>26</v>
      </c>
      <c r="C8" s="59" t="s">
        <v>178</v>
      </c>
    </row>
    <row r="9" spans="1:3" ht="79.95" customHeight="1">
      <c r="A9" s="57" t="s">
        <v>125</v>
      </c>
      <c r="B9" s="58" t="s">
        <v>126</v>
      </c>
      <c r="C9" s="59" t="s">
        <v>142</v>
      </c>
    </row>
    <row r="10" spans="1:3" ht="60" customHeight="1">
      <c r="A10" s="57" t="s">
        <v>127</v>
      </c>
      <c r="B10" s="58" t="s">
        <v>46</v>
      </c>
      <c r="C10" s="60" t="s">
        <v>128</v>
      </c>
    </row>
    <row r="11" spans="1:3" ht="79.95" customHeight="1">
      <c r="A11" s="57" t="s">
        <v>129</v>
      </c>
      <c r="B11" s="58" t="s">
        <v>43</v>
      </c>
      <c r="C11" s="59" t="s">
        <v>179</v>
      </c>
    </row>
    <row r="12" spans="1:3" ht="60" customHeight="1">
      <c r="A12" s="57" t="s">
        <v>130</v>
      </c>
      <c r="B12" s="58" t="s">
        <v>45</v>
      </c>
      <c r="C12" s="59" t="s">
        <v>131</v>
      </c>
    </row>
    <row r="13" spans="1:3" ht="100.2" customHeight="1">
      <c r="A13" s="57" t="s">
        <v>132</v>
      </c>
      <c r="B13" s="58" t="s">
        <v>133</v>
      </c>
      <c r="C13" s="59" t="s">
        <v>134</v>
      </c>
    </row>
    <row r="14" spans="1:3" ht="160.19999999999999" customHeight="1">
      <c r="A14" s="57" t="s">
        <v>135</v>
      </c>
      <c r="B14" s="58" t="s">
        <v>30</v>
      </c>
      <c r="C14" s="59" t="s">
        <v>136</v>
      </c>
    </row>
  </sheetData>
  <mergeCells count="2">
    <mergeCell ref="A1:C1"/>
    <mergeCell ref="A2:B2"/>
  </mergeCells>
  <phoneticPr fontId="3"/>
  <pageMargins left="0.31496062992125984" right="0.31496062992125984" top="0.74803149606299213" bottom="0.74803149606299213"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A1:B18"/>
  <sheetViews>
    <sheetView workbookViewId="0">
      <selection activeCell="R31" sqref="R31:S31"/>
    </sheetView>
  </sheetViews>
  <sheetFormatPr defaultRowHeight="13.2"/>
  <cols>
    <col min="1" max="1" width="10.21875" customWidth="1"/>
  </cols>
  <sheetData>
    <row r="1" spans="1:2">
      <c r="A1" s="149" t="s">
        <v>159</v>
      </c>
      <c r="B1" s="149"/>
    </row>
    <row r="2" spans="1:2" ht="26.4">
      <c r="A2" s="112" t="s">
        <v>161</v>
      </c>
      <c r="B2" s="57" t="s">
        <v>162</v>
      </c>
    </row>
    <row r="3" spans="1:2">
      <c r="A3" s="111" t="s">
        <v>160</v>
      </c>
      <c r="B3" s="111">
        <v>2</v>
      </c>
    </row>
    <row r="4" spans="1:2">
      <c r="A4" s="111" t="s">
        <v>163</v>
      </c>
      <c r="B4" s="111">
        <v>6</v>
      </c>
    </row>
    <row r="5" spans="1:2">
      <c r="A5" s="111" t="s">
        <v>164</v>
      </c>
      <c r="B5" s="111">
        <v>10</v>
      </c>
    </row>
    <row r="6" spans="1:2">
      <c r="A6" s="111" t="s">
        <v>165</v>
      </c>
      <c r="B6" s="111">
        <v>19</v>
      </c>
    </row>
    <row r="7" spans="1:2">
      <c r="A7" s="111" t="s">
        <v>166</v>
      </c>
      <c r="B7" s="111">
        <v>28</v>
      </c>
    </row>
    <row r="8" spans="1:2">
      <c r="A8" s="111" t="s">
        <v>167</v>
      </c>
      <c r="B8" s="111">
        <v>37</v>
      </c>
    </row>
    <row r="9" spans="1:2">
      <c r="A9" s="111" t="s">
        <v>168</v>
      </c>
      <c r="B9" s="111">
        <v>46</v>
      </c>
    </row>
    <row r="10" spans="1:2">
      <c r="A10" s="111" t="s">
        <v>169</v>
      </c>
      <c r="B10" s="111">
        <v>55</v>
      </c>
    </row>
    <row r="11" spans="1:2">
      <c r="A11" s="111" t="s">
        <v>170</v>
      </c>
      <c r="B11" s="111">
        <v>64</v>
      </c>
    </row>
    <row r="12" spans="1:2">
      <c r="A12" s="111" t="s">
        <v>171</v>
      </c>
      <c r="B12" s="111">
        <v>73</v>
      </c>
    </row>
    <row r="13" spans="1:2">
      <c r="A13" s="111" t="s">
        <v>172</v>
      </c>
      <c r="B13" s="111">
        <v>82</v>
      </c>
    </row>
    <row r="14" spans="1:2">
      <c r="A14" s="111" t="s">
        <v>173</v>
      </c>
      <c r="B14" s="111">
        <v>91</v>
      </c>
    </row>
    <row r="15" spans="1:2">
      <c r="A15" s="111" t="s">
        <v>174</v>
      </c>
      <c r="B15" s="111">
        <v>100</v>
      </c>
    </row>
    <row r="16" spans="1:2">
      <c r="A16" s="111" t="s">
        <v>175</v>
      </c>
      <c r="B16" s="111">
        <v>109</v>
      </c>
    </row>
    <row r="17" spans="1:2">
      <c r="A17" s="111" t="s">
        <v>176</v>
      </c>
      <c r="B17" s="111">
        <v>118</v>
      </c>
    </row>
    <row r="18" spans="1:2">
      <c r="A18" s="111" t="s">
        <v>177</v>
      </c>
      <c r="B18" s="111">
        <v>127</v>
      </c>
    </row>
  </sheetData>
  <mergeCells count="1">
    <mergeCell ref="A1:B1"/>
  </mergeCells>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66"/>
  </sheetPr>
  <dimension ref="A1:R25"/>
  <sheetViews>
    <sheetView view="pageBreakPreview" topLeftCell="A19" zoomScaleNormal="100" zoomScaleSheetLayoutView="100" workbookViewId="0">
      <selection activeCell="Q22" sqref="Q22:R22"/>
    </sheetView>
  </sheetViews>
  <sheetFormatPr defaultColWidth="13.21875" defaultRowHeight="40.5" customHeight="1"/>
  <cols>
    <col min="1" max="1" width="3.44140625" style="9" customWidth="1"/>
    <col min="2" max="4" width="6" style="9" customWidth="1"/>
    <col min="5" max="5" width="3.44140625" style="9" customWidth="1"/>
    <col min="6" max="6" width="3.6640625" style="9" customWidth="1"/>
    <col min="7" max="7" width="4.77734375" style="9" customWidth="1"/>
    <col min="8" max="8" width="6.109375" style="9" customWidth="1"/>
    <col min="9" max="9" width="8.109375" style="9" customWidth="1"/>
    <col min="10" max="10" width="7.77734375" style="9" customWidth="1"/>
    <col min="11" max="11" width="8.109375" style="9" customWidth="1"/>
    <col min="12" max="12" width="7.77734375" style="9" customWidth="1"/>
    <col min="13" max="13" width="2.33203125" style="8" customWidth="1"/>
    <col min="14" max="14" width="6.109375" style="8" customWidth="1"/>
    <col min="15" max="15" width="1.88671875" style="8" customWidth="1"/>
    <col min="16" max="16" width="4.33203125" style="8" customWidth="1"/>
    <col min="17" max="17" width="6.109375" style="10" customWidth="1"/>
    <col min="18" max="18" width="7.109375" style="8" customWidth="1"/>
    <col min="19" max="16384" width="13.21875" style="8"/>
  </cols>
  <sheetData>
    <row r="1" spans="1:18" s="1" customFormat="1" ht="31.5" customHeight="1">
      <c r="A1" s="151" t="s">
        <v>64</v>
      </c>
      <c r="B1" s="151"/>
      <c r="C1" s="151"/>
      <c r="D1" s="151"/>
      <c r="E1" s="151"/>
      <c r="F1" s="151"/>
      <c r="G1" s="151"/>
      <c r="H1" s="151"/>
      <c r="I1" s="151"/>
      <c r="J1" s="151"/>
      <c r="K1" s="151"/>
      <c r="L1" s="151"/>
      <c r="M1" s="151"/>
      <c r="N1" s="151"/>
      <c r="O1" s="151"/>
      <c r="P1" s="151"/>
      <c r="Q1" s="151"/>
      <c r="R1" s="151"/>
    </row>
    <row r="2" spans="1:18" s="2" customFormat="1" ht="32.25" customHeight="1">
      <c r="B2" s="3"/>
      <c r="C2" s="3"/>
      <c r="D2" s="3"/>
      <c r="E2" s="3"/>
      <c r="F2" s="3"/>
      <c r="G2" s="3"/>
      <c r="H2" s="3"/>
      <c r="I2" s="3"/>
      <c r="J2" s="161" t="s">
        <v>141</v>
      </c>
      <c r="K2" s="161"/>
      <c r="L2" s="161"/>
      <c r="M2" s="162"/>
      <c r="N2" s="162"/>
      <c r="O2" s="162"/>
      <c r="P2" s="163"/>
      <c r="Q2" s="163"/>
      <c r="R2" s="163"/>
    </row>
    <row r="3" spans="1:18" s="4" customFormat="1" ht="76.5" customHeight="1">
      <c r="A3" s="164" t="s">
        <v>36</v>
      </c>
      <c r="B3" s="153"/>
      <c r="C3" s="154" t="s">
        <v>180</v>
      </c>
      <c r="D3" s="155"/>
      <c r="E3" s="152" t="s">
        <v>37</v>
      </c>
      <c r="F3" s="153"/>
      <c r="G3" s="165" t="s">
        <v>205</v>
      </c>
      <c r="H3" s="165"/>
      <c r="I3" s="165"/>
      <c r="J3" s="165"/>
      <c r="K3" s="165"/>
      <c r="L3" s="165"/>
      <c r="M3" s="156" t="s">
        <v>38</v>
      </c>
      <c r="N3" s="157"/>
      <c r="O3" s="158"/>
      <c r="P3" s="159" t="s">
        <v>139</v>
      </c>
      <c r="Q3" s="159"/>
      <c r="R3" s="160"/>
    </row>
    <row r="4" spans="1:18" s="4" customFormat="1" ht="30" customHeight="1">
      <c r="A4" s="166" t="s">
        <v>39</v>
      </c>
      <c r="B4" s="166"/>
      <c r="C4" s="170" t="s">
        <v>140</v>
      </c>
      <c r="D4" s="170"/>
      <c r="E4" s="170"/>
      <c r="F4" s="170"/>
      <c r="G4" s="170"/>
      <c r="H4" s="170"/>
      <c r="I4" s="166" t="s">
        <v>62</v>
      </c>
      <c r="J4" s="166"/>
      <c r="K4" s="174"/>
      <c r="L4" s="174"/>
      <c r="M4" s="174"/>
      <c r="N4" s="174"/>
      <c r="O4" s="174"/>
      <c r="P4" s="174"/>
      <c r="Q4" s="29" t="s">
        <v>41</v>
      </c>
      <c r="R4" s="30"/>
    </row>
    <row r="5" spans="1:18" s="6" customFormat="1" ht="15" customHeight="1" thickBot="1">
      <c r="A5" s="5"/>
      <c r="B5" s="178"/>
      <c r="C5" s="178"/>
      <c r="D5" s="178"/>
      <c r="E5" s="178"/>
      <c r="F5" s="178"/>
      <c r="G5" s="178"/>
      <c r="H5" s="178"/>
      <c r="I5" s="178"/>
      <c r="J5" s="178"/>
      <c r="K5" s="178"/>
      <c r="L5" s="178"/>
      <c r="M5" s="178"/>
      <c r="N5" s="178"/>
      <c r="O5" s="178"/>
      <c r="P5" s="178"/>
      <c r="Q5" s="178"/>
    </row>
    <row r="6" spans="1:18" s="7" customFormat="1" ht="18" customHeight="1">
      <c r="A6" s="150" t="s">
        <v>27</v>
      </c>
      <c r="B6" s="150"/>
      <c r="C6" s="150"/>
      <c r="D6" s="150"/>
      <c r="E6" s="173" t="s">
        <v>28</v>
      </c>
      <c r="F6" s="150" t="s">
        <v>5</v>
      </c>
      <c r="G6" s="150"/>
      <c r="H6" s="150"/>
      <c r="I6" s="150"/>
      <c r="J6" s="150"/>
      <c r="K6" s="150"/>
      <c r="L6" s="150"/>
      <c r="N6" s="179" t="s">
        <v>63</v>
      </c>
      <c r="O6" s="180"/>
      <c r="P6" s="180"/>
      <c r="Q6" s="180"/>
      <c r="R6" s="181"/>
    </row>
    <row r="7" spans="1:18" ht="18" customHeight="1">
      <c r="A7" s="150"/>
      <c r="B7" s="150"/>
      <c r="C7" s="150"/>
      <c r="D7" s="150"/>
      <c r="E7" s="173"/>
      <c r="F7" s="172" t="s">
        <v>6</v>
      </c>
      <c r="G7" s="172"/>
      <c r="H7" s="172"/>
      <c r="I7" s="172" t="s">
        <v>7</v>
      </c>
      <c r="J7" s="172"/>
      <c r="K7" s="172" t="s">
        <v>8</v>
      </c>
      <c r="L7" s="172"/>
      <c r="N7" s="182"/>
      <c r="O7" s="183"/>
      <c r="P7" s="183"/>
      <c r="Q7" s="183"/>
      <c r="R7" s="184"/>
    </row>
    <row r="8" spans="1:18" ht="18" customHeight="1">
      <c r="A8" s="150"/>
      <c r="B8" s="150"/>
      <c r="C8" s="150"/>
      <c r="D8" s="150"/>
      <c r="E8" s="173"/>
      <c r="F8" s="171" t="s">
        <v>110</v>
      </c>
      <c r="G8" s="171"/>
      <c r="H8" s="171"/>
      <c r="I8" s="171" t="s">
        <v>108</v>
      </c>
      <c r="J8" s="171"/>
      <c r="K8" s="171" t="s">
        <v>109</v>
      </c>
      <c r="L8" s="171"/>
      <c r="N8" s="182"/>
      <c r="O8" s="183"/>
      <c r="P8" s="183"/>
      <c r="Q8" s="183"/>
      <c r="R8" s="184"/>
    </row>
    <row r="9" spans="1:18" ht="31.5" customHeight="1">
      <c r="A9" s="55" t="s">
        <v>49</v>
      </c>
      <c r="B9" s="150" t="s">
        <v>9</v>
      </c>
      <c r="C9" s="150"/>
      <c r="D9" s="150"/>
      <c r="E9" s="55">
        <v>2</v>
      </c>
      <c r="F9" s="167" t="s">
        <v>10</v>
      </c>
      <c r="G9" s="169"/>
      <c r="H9" s="168"/>
      <c r="I9" s="167" t="s">
        <v>11</v>
      </c>
      <c r="J9" s="168"/>
      <c r="K9" s="167" t="s">
        <v>12</v>
      </c>
      <c r="L9" s="168"/>
      <c r="N9" s="175">
        <v>6</v>
      </c>
      <c r="O9" s="176"/>
      <c r="P9" s="176"/>
      <c r="Q9" s="176"/>
      <c r="R9" s="177"/>
    </row>
    <row r="10" spans="1:18" ht="31.5" customHeight="1">
      <c r="A10" s="55" t="s">
        <v>50</v>
      </c>
      <c r="B10" s="150" t="s">
        <v>13</v>
      </c>
      <c r="C10" s="150"/>
      <c r="D10" s="150"/>
      <c r="E10" s="55">
        <v>1</v>
      </c>
      <c r="F10" s="167" t="s">
        <v>14</v>
      </c>
      <c r="G10" s="169"/>
      <c r="H10" s="168"/>
      <c r="I10" s="167" t="s">
        <v>15</v>
      </c>
      <c r="J10" s="168"/>
      <c r="K10" s="220" t="s">
        <v>31</v>
      </c>
      <c r="L10" s="221"/>
      <c r="N10" s="175">
        <v>1</v>
      </c>
      <c r="O10" s="176"/>
      <c r="P10" s="176"/>
      <c r="Q10" s="176"/>
      <c r="R10" s="177"/>
    </row>
    <row r="11" spans="1:18" ht="31.5" customHeight="1">
      <c r="A11" s="55" t="s">
        <v>51</v>
      </c>
      <c r="B11" s="150" t="s">
        <v>16</v>
      </c>
      <c r="C11" s="150"/>
      <c r="D11" s="150"/>
      <c r="E11" s="55">
        <v>1</v>
      </c>
      <c r="F11" s="167" t="s">
        <v>17</v>
      </c>
      <c r="G11" s="169"/>
      <c r="H11" s="168"/>
      <c r="I11" s="167" t="s">
        <v>18</v>
      </c>
      <c r="J11" s="168"/>
      <c r="K11" s="167" t="s">
        <v>19</v>
      </c>
      <c r="L11" s="168"/>
      <c r="N11" s="175">
        <v>1</v>
      </c>
      <c r="O11" s="176"/>
      <c r="P11" s="176"/>
      <c r="Q11" s="176"/>
      <c r="R11" s="177"/>
    </row>
    <row r="12" spans="1:18" ht="31.5" customHeight="1">
      <c r="A12" s="55" t="s">
        <v>52</v>
      </c>
      <c r="B12" s="150" t="s">
        <v>20</v>
      </c>
      <c r="C12" s="150"/>
      <c r="D12" s="150"/>
      <c r="E12" s="55">
        <v>2</v>
      </c>
      <c r="F12" s="167" t="s">
        <v>21</v>
      </c>
      <c r="G12" s="169"/>
      <c r="H12" s="168"/>
      <c r="I12" s="167" t="s">
        <v>22</v>
      </c>
      <c r="J12" s="168"/>
      <c r="K12" s="167" t="s">
        <v>23</v>
      </c>
      <c r="L12" s="168"/>
      <c r="N12" s="175">
        <v>10</v>
      </c>
      <c r="O12" s="176"/>
      <c r="P12" s="176"/>
      <c r="Q12" s="176"/>
      <c r="R12" s="177"/>
    </row>
    <row r="13" spans="1:18" ht="58.5" customHeight="1">
      <c r="A13" s="55" t="s">
        <v>53</v>
      </c>
      <c r="B13" s="150" t="s">
        <v>24</v>
      </c>
      <c r="C13" s="150"/>
      <c r="D13" s="150"/>
      <c r="E13" s="55">
        <v>1</v>
      </c>
      <c r="F13" s="167" t="s">
        <v>25</v>
      </c>
      <c r="G13" s="169"/>
      <c r="H13" s="168"/>
      <c r="I13" s="167" t="s">
        <v>47</v>
      </c>
      <c r="J13" s="168"/>
      <c r="K13" s="167" t="s">
        <v>29</v>
      </c>
      <c r="L13" s="168"/>
      <c r="N13" s="175">
        <v>1</v>
      </c>
      <c r="O13" s="176"/>
      <c r="P13" s="176"/>
      <c r="Q13" s="176"/>
      <c r="R13" s="177"/>
    </row>
    <row r="14" spans="1:18" ht="54.6" customHeight="1">
      <c r="A14" s="55" t="s">
        <v>54</v>
      </c>
      <c r="B14" s="150" t="s">
        <v>26</v>
      </c>
      <c r="C14" s="150"/>
      <c r="D14" s="150"/>
      <c r="E14" s="55">
        <v>2</v>
      </c>
      <c r="F14" s="185" t="s">
        <v>194</v>
      </c>
      <c r="G14" s="186"/>
      <c r="H14" s="187"/>
      <c r="I14" s="185" t="s">
        <v>195</v>
      </c>
      <c r="J14" s="187"/>
      <c r="K14" s="185" t="s">
        <v>196</v>
      </c>
      <c r="L14" s="187"/>
      <c r="N14" s="175">
        <v>6</v>
      </c>
      <c r="O14" s="176"/>
      <c r="P14" s="176"/>
      <c r="Q14" s="176"/>
      <c r="R14" s="177"/>
    </row>
    <row r="15" spans="1:18" ht="31.5" customHeight="1">
      <c r="A15" s="55" t="s">
        <v>55</v>
      </c>
      <c r="B15" s="150" t="s">
        <v>42</v>
      </c>
      <c r="C15" s="150"/>
      <c r="D15" s="150"/>
      <c r="E15" s="55">
        <v>1</v>
      </c>
      <c r="F15" s="185" t="s">
        <v>182</v>
      </c>
      <c r="G15" s="186"/>
      <c r="H15" s="187"/>
      <c r="I15" s="185" t="s">
        <v>183</v>
      </c>
      <c r="J15" s="187"/>
      <c r="K15" s="185" t="s">
        <v>184</v>
      </c>
      <c r="L15" s="187"/>
      <c r="N15" s="175">
        <v>1</v>
      </c>
      <c r="O15" s="176"/>
      <c r="P15" s="176"/>
      <c r="Q15" s="176"/>
      <c r="R15" s="177"/>
    </row>
    <row r="16" spans="1:18" ht="40.5" customHeight="1">
      <c r="A16" s="55" t="s">
        <v>56</v>
      </c>
      <c r="B16" s="150" t="s">
        <v>46</v>
      </c>
      <c r="C16" s="148"/>
      <c r="D16" s="148"/>
      <c r="E16" s="55">
        <v>2</v>
      </c>
      <c r="F16" s="185" t="s">
        <v>185</v>
      </c>
      <c r="G16" s="186"/>
      <c r="H16" s="187"/>
      <c r="I16" s="185" t="s">
        <v>186</v>
      </c>
      <c r="J16" s="187"/>
      <c r="K16" s="185" t="s">
        <v>187</v>
      </c>
      <c r="L16" s="187"/>
      <c r="N16" s="175">
        <v>6</v>
      </c>
      <c r="O16" s="176"/>
      <c r="P16" s="176"/>
      <c r="Q16" s="176"/>
      <c r="R16" s="177"/>
    </row>
    <row r="17" spans="1:18" ht="55.5" customHeight="1">
      <c r="A17" s="55" t="s">
        <v>57</v>
      </c>
      <c r="B17" s="150" t="s">
        <v>43</v>
      </c>
      <c r="C17" s="150"/>
      <c r="D17" s="150"/>
      <c r="E17" s="55">
        <v>2</v>
      </c>
      <c r="F17" s="185" t="s">
        <v>188</v>
      </c>
      <c r="G17" s="186"/>
      <c r="H17" s="187"/>
      <c r="I17" s="185" t="s">
        <v>189</v>
      </c>
      <c r="J17" s="187"/>
      <c r="K17" s="185" t="s">
        <v>190</v>
      </c>
      <c r="L17" s="187"/>
      <c r="N17" s="175">
        <v>6</v>
      </c>
      <c r="O17" s="176"/>
      <c r="P17" s="176"/>
      <c r="Q17" s="176"/>
      <c r="R17" s="177"/>
    </row>
    <row r="18" spans="1:18" ht="40.5" customHeight="1">
      <c r="A18" s="55" t="s">
        <v>58</v>
      </c>
      <c r="B18" s="150" t="s">
        <v>45</v>
      </c>
      <c r="C18" s="150"/>
      <c r="D18" s="150"/>
      <c r="E18" s="55">
        <v>1</v>
      </c>
      <c r="F18" s="185" t="s">
        <v>191</v>
      </c>
      <c r="G18" s="186"/>
      <c r="H18" s="187"/>
      <c r="I18" s="185" t="s">
        <v>192</v>
      </c>
      <c r="J18" s="187"/>
      <c r="K18" s="185" t="s">
        <v>193</v>
      </c>
      <c r="L18" s="187"/>
      <c r="N18" s="175">
        <v>3</v>
      </c>
      <c r="O18" s="176"/>
      <c r="P18" s="176"/>
      <c r="Q18" s="176"/>
      <c r="R18" s="177"/>
    </row>
    <row r="19" spans="1:18" ht="40.5" customHeight="1" thickBot="1">
      <c r="A19" s="55" t="s">
        <v>59</v>
      </c>
      <c r="B19" s="150" t="s">
        <v>44</v>
      </c>
      <c r="C19" s="150"/>
      <c r="D19" s="150"/>
      <c r="E19" s="55">
        <v>3</v>
      </c>
      <c r="F19" s="185" t="s">
        <v>191</v>
      </c>
      <c r="G19" s="186"/>
      <c r="H19" s="187"/>
      <c r="I19" s="185" t="s">
        <v>192</v>
      </c>
      <c r="J19" s="187"/>
      <c r="K19" s="185" t="s">
        <v>193</v>
      </c>
      <c r="L19" s="187"/>
      <c r="N19" s="202">
        <v>9</v>
      </c>
      <c r="O19" s="203"/>
      <c r="P19" s="203"/>
      <c r="Q19" s="203"/>
      <c r="R19" s="204"/>
    </row>
    <row r="20" spans="1:18" ht="21" customHeight="1" thickTop="1">
      <c r="A20" s="194" t="s">
        <v>60</v>
      </c>
      <c r="B20" s="150" t="s">
        <v>30</v>
      </c>
      <c r="C20" s="150"/>
      <c r="D20" s="150"/>
      <c r="E20" s="194" t="s">
        <v>48</v>
      </c>
      <c r="F20" s="195">
        <v>0</v>
      </c>
      <c r="G20" s="195"/>
      <c r="H20" s="195"/>
      <c r="I20" s="195"/>
      <c r="J20" s="195"/>
      <c r="K20" s="195"/>
      <c r="L20" s="195"/>
      <c r="N20" s="213" t="s">
        <v>33</v>
      </c>
      <c r="O20" s="214"/>
      <c r="P20" s="214"/>
      <c r="Q20" s="205">
        <f>SUM(N9:R19)+F20</f>
        <v>50</v>
      </c>
      <c r="R20" s="206"/>
    </row>
    <row r="21" spans="1:18" ht="21" customHeight="1">
      <c r="A21" s="194"/>
      <c r="B21" s="150"/>
      <c r="C21" s="150"/>
      <c r="D21" s="150"/>
      <c r="E21" s="194"/>
      <c r="F21" s="196" t="s">
        <v>40</v>
      </c>
      <c r="G21" s="196"/>
      <c r="H21" s="196"/>
      <c r="I21" s="196"/>
      <c r="J21" s="196"/>
      <c r="K21" s="196"/>
      <c r="L21" s="196"/>
      <c r="N21" s="215"/>
      <c r="O21" s="216"/>
      <c r="P21" s="216"/>
      <c r="Q21" s="207"/>
      <c r="R21" s="208"/>
    </row>
    <row r="22" spans="1:18" ht="33" customHeight="1">
      <c r="A22" s="197" t="s">
        <v>181</v>
      </c>
      <c r="B22" s="198"/>
      <c r="C22" s="198"/>
      <c r="D22" s="198"/>
      <c r="E22" s="198"/>
      <c r="F22" s="198"/>
      <c r="G22" s="198"/>
      <c r="H22" s="198"/>
      <c r="I22" s="198"/>
      <c r="J22" s="198"/>
      <c r="K22" s="198"/>
      <c r="L22" s="198"/>
      <c r="N22" s="215" t="s">
        <v>32</v>
      </c>
      <c r="O22" s="216"/>
      <c r="P22" s="216"/>
      <c r="Q22" s="209">
        <v>2</v>
      </c>
      <c r="R22" s="210"/>
    </row>
    <row r="23" spans="1:18" ht="33" customHeight="1">
      <c r="A23" s="199"/>
      <c r="B23" s="199"/>
      <c r="C23" s="199"/>
      <c r="D23" s="199"/>
      <c r="E23" s="199"/>
      <c r="F23" s="199"/>
      <c r="G23" s="199"/>
      <c r="H23" s="199"/>
      <c r="I23" s="199"/>
      <c r="J23" s="199"/>
      <c r="K23" s="199"/>
      <c r="L23" s="199"/>
      <c r="N23" s="215" t="s">
        <v>34</v>
      </c>
      <c r="O23" s="216"/>
      <c r="P23" s="216"/>
      <c r="Q23" s="211">
        <v>9500</v>
      </c>
      <c r="R23" s="212"/>
    </row>
    <row r="24" spans="1:18" ht="33" customHeight="1">
      <c r="A24" s="188" t="s">
        <v>78</v>
      </c>
      <c r="B24" s="189"/>
      <c r="C24" s="189"/>
      <c r="D24" s="189"/>
      <c r="E24" s="189"/>
      <c r="F24" s="189"/>
      <c r="G24" s="189"/>
      <c r="H24" s="189"/>
      <c r="I24" s="189"/>
      <c r="J24" s="189"/>
      <c r="K24" s="189"/>
      <c r="L24" s="189"/>
      <c r="M24" s="190"/>
      <c r="N24" s="217" t="s">
        <v>35</v>
      </c>
      <c r="O24" s="216"/>
      <c r="P24" s="216"/>
      <c r="Q24" s="211">
        <f>Q20*Q23</f>
        <v>475000</v>
      </c>
      <c r="R24" s="212"/>
    </row>
    <row r="25" spans="1:18" ht="43.5" customHeight="1" thickBot="1">
      <c r="A25" s="191"/>
      <c r="B25" s="192"/>
      <c r="C25" s="192"/>
      <c r="D25" s="192"/>
      <c r="E25" s="192"/>
      <c r="F25" s="192"/>
      <c r="G25" s="192"/>
      <c r="H25" s="192"/>
      <c r="I25" s="192"/>
      <c r="J25" s="192"/>
      <c r="K25" s="192"/>
      <c r="L25" s="192"/>
      <c r="M25" s="193"/>
      <c r="N25" s="218" t="s">
        <v>0</v>
      </c>
      <c r="O25" s="219"/>
      <c r="P25" s="219"/>
      <c r="Q25" s="200">
        <f>Q20*Q22*Q23</f>
        <v>950000</v>
      </c>
      <c r="R25" s="201"/>
    </row>
  </sheetData>
  <sheetProtection selectLockedCells="1"/>
  <mergeCells count="96">
    <mergeCell ref="F10:H10"/>
    <mergeCell ref="I10:J10"/>
    <mergeCell ref="K10:L10"/>
    <mergeCell ref="N15:R15"/>
    <mergeCell ref="N14:R14"/>
    <mergeCell ref="N13:R13"/>
    <mergeCell ref="N12:R12"/>
    <mergeCell ref="N11:R11"/>
    <mergeCell ref="F13:H13"/>
    <mergeCell ref="I13:J13"/>
    <mergeCell ref="K12:L12"/>
    <mergeCell ref="K11:L11"/>
    <mergeCell ref="F12:H12"/>
    <mergeCell ref="I12:J12"/>
    <mergeCell ref="Q25:R25"/>
    <mergeCell ref="N19:R19"/>
    <mergeCell ref="N17:R17"/>
    <mergeCell ref="N16:R16"/>
    <mergeCell ref="N18:R18"/>
    <mergeCell ref="Q20:R21"/>
    <mergeCell ref="Q22:R22"/>
    <mergeCell ref="Q23:R23"/>
    <mergeCell ref="Q24:R24"/>
    <mergeCell ref="N20:P21"/>
    <mergeCell ref="N22:P22"/>
    <mergeCell ref="N23:P23"/>
    <mergeCell ref="N24:P24"/>
    <mergeCell ref="N25:P25"/>
    <mergeCell ref="F19:H19"/>
    <mergeCell ref="I19:J19"/>
    <mergeCell ref="K19:L19"/>
    <mergeCell ref="A24:M25"/>
    <mergeCell ref="B20:D21"/>
    <mergeCell ref="A20:A21"/>
    <mergeCell ref="E20:E21"/>
    <mergeCell ref="F20:L20"/>
    <mergeCell ref="F21:L21"/>
    <mergeCell ref="B19:D19"/>
    <mergeCell ref="A22:L23"/>
    <mergeCell ref="F17:H17"/>
    <mergeCell ref="I17:J17"/>
    <mergeCell ref="K17:L17"/>
    <mergeCell ref="F18:H18"/>
    <mergeCell ref="I18:J18"/>
    <mergeCell ref="K18:L18"/>
    <mergeCell ref="F16:H16"/>
    <mergeCell ref="I16:J16"/>
    <mergeCell ref="K16:L16"/>
    <mergeCell ref="K15:L15"/>
    <mergeCell ref="F14:H14"/>
    <mergeCell ref="I14:J14"/>
    <mergeCell ref="K14:L14"/>
    <mergeCell ref="F15:H15"/>
    <mergeCell ref="I15:J15"/>
    <mergeCell ref="K9:L9"/>
    <mergeCell ref="A6:D8"/>
    <mergeCell ref="B5:Q5"/>
    <mergeCell ref="F7:H7"/>
    <mergeCell ref="N6:R8"/>
    <mergeCell ref="I8:J8"/>
    <mergeCell ref="F6:L6"/>
    <mergeCell ref="F8:H8"/>
    <mergeCell ref="A4:B4"/>
    <mergeCell ref="I4:J4"/>
    <mergeCell ref="I11:J11"/>
    <mergeCell ref="K13:L13"/>
    <mergeCell ref="F9:H9"/>
    <mergeCell ref="I9:J9"/>
    <mergeCell ref="C4:H4"/>
    <mergeCell ref="B11:D11"/>
    <mergeCell ref="F11:H11"/>
    <mergeCell ref="K8:L8"/>
    <mergeCell ref="I7:J7"/>
    <mergeCell ref="E6:E8"/>
    <mergeCell ref="K7:L7"/>
    <mergeCell ref="K4:P4"/>
    <mergeCell ref="N10:R10"/>
    <mergeCell ref="N9:R9"/>
    <mergeCell ref="A1:R1"/>
    <mergeCell ref="E3:F3"/>
    <mergeCell ref="C3:D3"/>
    <mergeCell ref="M3:O3"/>
    <mergeCell ref="P3:R3"/>
    <mergeCell ref="J2:L2"/>
    <mergeCell ref="M2:R2"/>
    <mergeCell ref="A3:B3"/>
    <mergeCell ref="G3:L3"/>
    <mergeCell ref="B17:D17"/>
    <mergeCell ref="B18:D18"/>
    <mergeCell ref="B9:D9"/>
    <mergeCell ref="B10:D10"/>
    <mergeCell ref="B14:D14"/>
    <mergeCell ref="B15:D15"/>
    <mergeCell ref="B13:D13"/>
    <mergeCell ref="B12:D12"/>
    <mergeCell ref="B16:D16"/>
  </mergeCells>
  <phoneticPr fontId="3"/>
  <pageMargins left="0.39370078740157483" right="0.39370078740157483" top="0.59055118110236227" bottom="0.19685039370078741" header="0.31496062992125984" footer="0.27559055118110237"/>
  <pageSetup paperSize="9" scale="98"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AG54"/>
  <sheetViews>
    <sheetView tabSelected="1" view="pageBreakPreview" topLeftCell="A31" zoomScale="55" zoomScaleNormal="55" zoomScaleSheetLayoutView="55" zoomScalePageLayoutView="85" workbookViewId="0">
      <selection activeCell="V7" sqref="V7"/>
    </sheetView>
  </sheetViews>
  <sheetFormatPr defaultColWidth="10.77734375" defaultRowHeight="44.25" customHeight="1"/>
  <cols>
    <col min="1" max="1" width="9.109375" style="11" customWidth="1"/>
    <col min="2" max="4" width="9.77734375" style="17" customWidth="1"/>
    <col min="5" max="5" width="9.77734375" style="18" customWidth="1"/>
    <col min="6" max="6" width="4.44140625" style="18" customWidth="1"/>
    <col min="7" max="7" width="14" style="18" customWidth="1"/>
    <col min="8" max="8" width="11.6640625" style="18" customWidth="1"/>
    <col min="9" max="9" width="16.109375" style="18" customWidth="1"/>
    <col min="10" max="10" width="4.77734375" style="18" customWidth="1"/>
    <col min="11" max="11" width="12.44140625" style="18" customWidth="1"/>
    <col min="12" max="12" width="8.6640625" style="18" customWidth="1"/>
    <col min="13" max="13" width="11.77734375" style="18" customWidth="1"/>
    <col min="14" max="14" width="11.6640625" style="18" customWidth="1"/>
    <col min="15" max="15" width="13.44140625" style="18" customWidth="1"/>
    <col min="16" max="16" width="14.6640625" style="18" customWidth="1"/>
    <col min="17" max="17" width="6.77734375" style="19" customWidth="1"/>
    <col min="18" max="18" width="4.44140625" style="19" customWidth="1"/>
    <col min="19" max="19" width="15.109375" style="26" customWidth="1"/>
    <col min="20" max="20" width="14.6640625" style="26" customWidth="1"/>
    <col min="21" max="21" width="14.6640625" style="38" customWidth="1"/>
    <col min="22" max="22" width="20.33203125" style="26" customWidth="1"/>
    <col min="23" max="23" width="93.77734375" style="26" customWidth="1"/>
    <col min="24" max="24" width="70.77734375" style="35" customWidth="1"/>
    <col min="25" max="25" width="70.77734375" style="26" customWidth="1"/>
    <col min="26" max="26" width="15.21875" style="11" customWidth="1"/>
    <col min="27" max="27" width="15.109375" style="11" customWidth="1"/>
    <col min="28" max="28" width="6.77734375" style="11" customWidth="1"/>
    <col min="29" max="29" width="13.77734375" style="11" customWidth="1"/>
    <col min="30" max="54" width="6.77734375" style="11" customWidth="1"/>
    <col min="55" max="75" width="8" style="11" customWidth="1"/>
    <col min="76" max="16384" width="10.77734375" style="11"/>
  </cols>
  <sheetData>
    <row r="1" spans="1:33" ht="31.5" customHeight="1">
      <c r="A1" s="222" t="s">
        <v>249</v>
      </c>
      <c r="B1" s="223"/>
      <c r="C1" s="223"/>
      <c r="D1" s="223"/>
      <c r="E1" s="223"/>
      <c r="F1" s="223"/>
      <c r="G1" s="223"/>
      <c r="H1" s="223"/>
      <c r="I1" s="223"/>
      <c r="J1" s="223"/>
      <c r="K1" s="223"/>
      <c r="L1" s="223"/>
      <c r="M1" s="223"/>
      <c r="N1" s="223"/>
      <c r="O1" s="223"/>
      <c r="P1" s="223"/>
      <c r="Q1" s="223"/>
      <c r="R1" s="223"/>
      <c r="S1" s="223"/>
      <c r="T1" s="223"/>
      <c r="U1" s="223"/>
      <c r="V1" s="223"/>
      <c r="W1" s="223"/>
      <c r="X1" s="39"/>
      <c r="Y1" s="39"/>
    </row>
    <row r="2" spans="1:33" s="12" customFormat="1" ht="21.75" customHeight="1">
      <c r="D2" s="20"/>
      <c r="E2" s="20"/>
      <c r="F2" s="20"/>
      <c r="G2" s="21"/>
      <c r="H2" s="21"/>
      <c r="I2" s="21"/>
      <c r="J2" s="21"/>
      <c r="K2" s="66"/>
      <c r="L2" s="67" t="s">
        <v>65</v>
      </c>
      <c r="M2" s="224" t="s">
        <v>79</v>
      </c>
      <c r="N2" s="224"/>
      <c r="O2" s="224"/>
      <c r="P2" s="224"/>
      <c r="Q2" s="224"/>
      <c r="R2" s="224"/>
      <c r="S2" s="224"/>
      <c r="T2" s="224"/>
      <c r="U2" s="224"/>
      <c r="V2" s="32"/>
      <c r="W2" s="32"/>
      <c r="X2" s="32"/>
    </row>
    <row r="3" spans="1:33" s="22" customFormat="1" ht="21.75" customHeight="1">
      <c r="C3" s="27"/>
      <c r="D3" s="27"/>
      <c r="E3" s="28"/>
      <c r="F3" s="28"/>
      <c r="G3" s="28"/>
      <c r="H3" s="28"/>
      <c r="I3" s="28"/>
      <c r="J3" s="28"/>
      <c r="K3" s="68"/>
      <c r="L3" s="69" t="s">
        <v>61</v>
      </c>
      <c r="M3" s="225" t="str">
        <f>資料Ｄポイント算出表!P3</f>
        <v>●●株式会社</v>
      </c>
      <c r="N3" s="226"/>
      <c r="O3" s="226"/>
      <c r="P3" s="226"/>
      <c r="Q3" s="226"/>
      <c r="R3" s="226"/>
      <c r="S3" s="226"/>
      <c r="T3" s="226"/>
      <c r="U3" s="226"/>
    </row>
    <row r="4" spans="1:33" s="22" customFormat="1" ht="21.75" customHeight="1">
      <c r="C4" s="27"/>
      <c r="D4" s="27"/>
      <c r="E4" s="27"/>
      <c r="F4" s="27"/>
      <c r="G4" s="27"/>
      <c r="H4" s="27"/>
      <c r="I4" s="27"/>
      <c r="J4" s="27"/>
      <c r="K4" s="68"/>
      <c r="L4" s="69" t="s">
        <v>66</v>
      </c>
      <c r="M4" s="225" t="str">
        <f>資料Ｄポイント算出表!C4</f>
        <v>▲▲科</v>
      </c>
      <c r="N4" s="226"/>
      <c r="O4" s="226"/>
      <c r="P4" s="226"/>
      <c r="Q4" s="226"/>
      <c r="R4" s="226"/>
      <c r="S4" s="226"/>
      <c r="T4" s="226"/>
      <c r="U4" s="226"/>
    </row>
    <row r="5" spans="1:33" s="23" customFormat="1" ht="21.75" customHeight="1">
      <c r="A5" s="227" t="s">
        <v>2</v>
      </c>
      <c r="B5" s="227"/>
      <c r="C5" s="227"/>
      <c r="D5" s="227"/>
      <c r="E5" s="228" t="str">
        <f>資料Ｄポイント算出表!C3</f>
        <v>A〇〇〇〇</v>
      </c>
      <c r="F5" s="228"/>
      <c r="G5" s="228"/>
      <c r="H5" s="70"/>
      <c r="I5" s="71"/>
      <c r="J5" s="71"/>
      <c r="K5" s="71"/>
      <c r="L5" s="71"/>
      <c r="M5" s="72"/>
      <c r="N5" s="71"/>
      <c r="O5" s="73"/>
      <c r="P5" s="74"/>
      <c r="Q5" s="73"/>
      <c r="R5" s="73"/>
      <c r="S5" s="73"/>
      <c r="T5" s="75"/>
      <c r="U5" s="75"/>
      <c r="V5" s="76"/>
    </row>
    <row r="6" spans="1:33" s="23" customFormat="1" ht="36" customHeight="1">
      <c r="A6" s="227" t="s">
        <v>1</v>
      </c>
      <c r="B6" s="227"/>
      <c r="C6" s="227"/>
      <c r="D6" s="227"/>
      <c r="E6" s="231" t="str">
        <f>資料Ｄポイント算出表!G3</f>
        <v>〇〇〇〇試験</v>
      </c>
      <c r="F6" s="231"/>
      <c r="G6" s="231"/>
      <c r="H6" s="231"/>
      <c r="I6" s="231"/>
      <c r="J6" s="231"/>
      <c r="K6" s="231"/>
      <c r="L6" s="231"/>
      <c r="M6" s="231"/>
      <c r="N6" s="231"/>
      <c r="O6" s="231"/>
      <c r="P6" s="232"/>
      <c r="Q6" s="232"/>
      <c r="R6" s="232"/>
      <c r="S6" s="232"/>
      <c r="T6" s="233"/>
      <c r="U6" s="233"/>
      <c r="V6" s="233"/>
    </row>
    <row r="7" spans="1:33" s="12" customFormat="1" ht="23.1" customHeight="1">
      <c r="A7" s="227" t="s">
        <v>3</v>
      </c>
      <c r="B7" s="227"/>
      <c r="C7" s="227"/>
      <c r="D7" s="227"/>
      <c r="E7" s="128">
        <f>資料Ｄポイント算出表!Q22</f>
        <v>2</v>
      </c>
      <c r="F7" s="77"/>
      <c r="G7" s="77"/>
      <c r="H7" s="77"/>
      <c r="I7" s="77"/>
      <c r="J7" s="77"/>
      <c r="K7" s="77"/>
      <c r="L7" s="77"/>
      <c r="M7" s="78"/>
      <c r="N7" s="77"/>
      <c r="O7" s="79"/>
      <c r="P7" s="80"/>
      <c r="Q7" s="79"/>
      <c r="R7" s="79"/>
      <c r="S7" s="79"/>
      <c r="T7" s="81"/>
      <c r="U7" s="81"/>
      <c r="V7" s="82"/>
    </row>
    <row r="8" spans="1:33" s="12" customFormat="1" ht="23.1" customHeight="1" thickBot="1">
      <c r="A8" s="234" t="s">
        <v>4</v>
      </c>
      <c r="B8" s="234"/>
      <c r="C8" s="234"/>
      <c r="D8" s="234"/>
      <c r="E8" s="129">
        <f>資料Ｄポイント算出表!Q20</f>
        <v>50</v>
      </c>
      <c r="F8" s="77"/>
      <c r="G8" s="77"/>
      <c r="H8" s="77"/>
      <c r="I8" s="77"/>
      <c r="J8" s="77"/>
      <c r="K8" s="77"/>
      <c r="L8" s="77"/>
      <c r="M8" s="78"/>
      <c r="N8" s="77"/>
      <c r="O8" s="79"/>
      <c r="P8" s="80"/>
      <c r="Q8" s="79"/>
      <c r="R8" s="79"/>
      <c r="S8" s="79"/>
      <c r="T8" s="81"/>
      <c r="U8" s="81"/>
      <c r="V8" s="82"/>
      <c r="W8" s="11"/>
      <c r="X8" s="11"/>
      <c r="Y8" s="11"/>
      <c r="Z8" s="11"/>
      <c r="AA8" s="11"/>
      <c r="AB8" s="11"/>
      <c r="AC8" s="11"/>
    </row>
    <row r="9" spans="1:33" s="12" customFormat="1" ht="23.1" customHeight="1" thickTop="1" thickBot="1">
      <c r="A9" s="235" t="s">
        <v>82</v>
      </c>
      <c r="B9" s="235"/>
      <c r="C9" s="235"/>
      <c r="D9" s="235"/>
      <c r="E9" s="236" t="s">
        <v>145</v>
      </c>
      <c r="F9" s="236"/>
      <c r="G9" s="83">
        <v>20</v>
      </c>
      <c r="H9" s="84" t="s">
        <v>143</v>
      </c>
      <c r="I9" s="237"/>
      <c r="J9" s="238"/>
      <c r="K9" s="63"/>
      <c r="L9" s="239"/>
      <c r="M9" s="239"/>
      <c r="N9" s="239"/>
      <c r="O9" s="239"/>
      <c r="P9" s="48"/>
      <c r="Q9" s="49"/>
      <c r="R9" s="49"/>
      <c r="S9" s="50"/>
      <c r="T9" s="34"/>
      <c r="U9" s="25"/>
      <c r="W9" s="11"/>
      <c r="X9" s="11"/>
      <c r="Y9" s="11"/>
      <c r="Z9" s="11"/>
      <c r="AA9" s="11"/>
      <c r="AB9" s="11"/>
      <c r="AC9" s="11"/>
    </row>
    <row r="10" spans="1:33" s="12" customFormat="1" ht="23.1" customHeight="1" thickTop="1" thickBot="1">
      <c r="A10" s="240" t="s">
        <v>99</v>
      </c>
      <c r="B10" s="240"/>
      <c r="C10" s="240"/>
      <c r="D10" s="240"/>
      <c r="E10" s="236" t="s">
        <v>145</v>
      </c>
      <c r="F10" s="236"/>
      <c r="G10" s="83">
        <v>20</v>
      </c>
      <c r="H10" s="84" t="s">
        <v>143</v>
      </c>
      <c r="I10" s="238"/>
      <c r="J10" s="238"/>
      <c r="K10" s="63"/>
      <c r="L10" s="239"/>
      <c r="M10" s="239"/>
      <c r="N10" s="239"/>
      <c r="O10" s="239"/>
      <c r="P10" s="229"/>
      <c r="Q10" s="229"/>
      <c r="R10" s="44"/>
      <c r="S10" s="44"/>
      <c r="T10" s="230"/>
      <c r="U10" s="230"/>
      <c r="W10" s="11"/>
      <c r="X10" s="11"/>
      <c r="Y10" s="11"/>
      <c r="Z10" s="11"/>
      <c r="AA10" s="11"/>
      <c r="AB10" s="11"/>
      <c r="AC10" s="11"/>
    </row>
    <row r="11" spans="1:33" s="12" customFormat="1" ht="23.1" customHeight="1" thickTop="1" thickBot="1">
      <c r="A11" s="240" t="s">
        <v>111</v>
      </c>
      <c r="B11" s="240"/>
      <c r="C11" s="240"/>
      <c r="D11" s="240"/>
      <c r="E11" s="85" t="s">
        <v>98</v>
      </c>
      <c r="F11" s="45"/>
      <c r="G11" s="426" t="s">
        <v>227</v>
      </c>
      <c r="H11" s="427"/>
      <c r="I11" s="428"/>
      <c r="J11" s="429"/>
      <c r="K11" s="85" t="s">
        <v>226</v>
      </c>
      <c r="M11" s="430" t="s">
        <v>250</v>
      </c>
      <c r="N11" s="431"/>
      <c r="O11" s="432"/>
      <c r="P11" s="130" t="s">
        <v>98</v>
      </c>
      <c r="Q11" s="11"/>
      <c r="R11" s="11"/>
      <c r="S11" s="11"/>
    </row>
    <row r="12" spans="1:33" s="12" customFormat="1" ht="23.1" customHeight="1" thickTop="1" thickBot="1">
      <c r="A12" s="252" t="s">
        <v>144</v>
      </c>
      <c r="B12" s="240"/>
      <c r="C12" s="240"/>
      <c r="D12" s="240"/>
      <c r="E12" s="253" t="s">
        <v>212</v>
      </c>
      <c r="F12" s="254"/>
      <c r="G12" s="255"/>
      <c r="H12" s="86" t="s">
        <v>146</v>
      </c>
      <c r="I12" s="253" t="s">
        <v>213</v>
      </c>
      <c r="J12" s="254"/>
      <c r="K12" s="256"/>
      <c r="L12" s="87"/>
      <c r="M12" s="88"/>
      <c r="N12" s="257">
        <f>DATEDIF(DATE(YEAR($E$12),MONTH($E$12),DAY(E12)),DATE(YEAR($I$12),MONTH($I$12),DAY(I12)),"ｍ")</f>
        <v>36</v>
      </c>
      <c r="O12" s="257"/>
      <c r="P12" s="51"/>
      <c r="Q12" s="52"/>
      <c r="R12" s="52"/>
      <c r="S12" s="53"/>
      <c r="T12" s="33"/>
      <c r="U12" s="33"/>
      <c r="W12" s="36"/>
    </row>
    <row r="13" spans="1:33" s="14" customFormat="1" ht="9.9" customHeight="1" thickTop="1" thickBot="1">
      <c r="B13" s="433"/>
      <c r="C13" s="433"/>
      <c r="D13" s="433"/>
      <c r="E13" s="433"/>
      <c r="F13" s="433"/>
      <c r="G13" s="433"/>
      <c r="H13" s="433"/>
      <c r="I13" s="433"/>
      <c r="J13" s="433"/>
      <c r="K13" s="433"/>
      <c r="L13" s="433"/>
      <c r="M13" s="433"/>
      <c r="N13" s="433"/>
      <c r="O13" s="433"/>
      <c r="P13" s="433"/>
      <c r="Q13" s="433"/>
      <c r="R13" s="433"/>
      <c r="S13" s="433"/>
      <c r="T13" s="64"/>
      <c r="U13" s="37"/>
      <c r="V13" s="64"/>
      <c r="W13" s="64"/>
      <c r="X13" s="64"/>
      <c r="Y13" s="64"/>
    </row>
    <row r="14" spans="1:33" s="43" customFormat="1" ht="39.75" customHeight="1" thickTop="1" thickBot="1">
      <c r="A14" s="434" t="s">
        <v>86</v>
      </c>
      <c r="B14" s="435"/>
      <c r="C14" s="435"/>
      <c r="D14" s="435"/>
      <c r="E14" s="435"/>
      <c r="F14" s="435"/>
      <c r="G14" s="435"/>
      <c r="H14" s="436"/>
      <c r="I14" s="437" t="s">
        <v>97</v>
      </c>
      <c r="J14" s="437"/>
      <c r="K14" s="437"/>
      <c r="L14" s="437"/>
      <c r="M14" s="437"/>
      <c r="N14" s="437"/>
      <c r="O14" s="437"/>
      <c r="P14" s="438"/>
      <c r="Q14" s="46" t="s">
        <v>93</v>
      </c>
      <c r="R14" s="439" t="s">
        <v>94</v>
      </c>
      <c r="S14" s="440"/>
      <c r="T14" s="54" t="s">
        <v>100</v>
      </c>
      <c r="U14" s="54" t="s">
        <v>101</v>
      </c>
      <c r="V14" s="47" t="s">
        <v>95</v>
      </c>
      <c r="W14" s="42" t="s">
        <v>96</v>
      </c>
      <c r="X14" s="54" t="s">
        <v>73</v>
      </c>
      <c r="Y14" s="42" t="s">
        <v>67</v>
      </c>
    </row>
    <row r="15" spans="1:33" ht="47.25" customHeight="1" thickTop="1">
      <c r="A15" s="381" t="s">
        <v>69</v>
      </c>
      <c r="B15" s="441" t="s">
        <v>76</v>
      </c>
      <c r="C15" s="444" t="s">
        <v>70</v>
      </c>
      <c r="D15" s="289" t="s">
        <v>228</v>
      </c>
      <c r="E15" s="291" t="s">
        <v>229</v>
      </c>
      <c r="F15" s="291"/>
      <c r="G15" s="291"/>
      <c r="H15" s="291"/>
      <c r="I15" s="447" t="s">
        <v>147</v>
      </c>
      <c r="J15" s="448"/>
      <c r="K15" s="448"/>
      <c r="L15" s="448"/>
      <c r="M15" s="448"/>
      <c r="N15" s="448"/>
      <c r="O15" s="448"/>
      <c r="P15" s="449"/>
      <c r="Q15" s="131" t="s">
        <v>72</v>
      </c>
      <c r="R15" s="450">
        <f>IF(P11="無",0,120000)</f>
        <v>120000</v>
      </c>
      <c r="S15" s="451"/>
      <c r="T15" s="132" t="s">
        <v>77</v>
      </c>
      <c r="U15" s="132" t="s">
        <v>77</v>
      </c>
      <c r="V15" s="133">
        <f t="shared" ref="V15:V21" si="0">R15</f>
        <v>120000</v>
      </c>
      <c r="W15" s="271" t="s">
        <v>251</v>
      </c>
      <c r="X15" s="274" t="s">
        <v>68</v>
      </c>
      <c r="Y15" s="277" t="s">
        <v>84</v>
      </c>
    </row>
    <row r="16" spans="1:33" ht="47.25" customHeight="1">
      <c r="A16" s="382"/>
      <c r="B16" s="442"/>
      <c r="C16" s="445"/>
      <c r="D16" s="290"/>
      <c r="E16" s="280" t="s">
        <v>230</v>
      </c>
      <c r="F16" s="280"/>
      <c r="G16" s="280"/>
      <c r="H16" s="280"/>
      <c r="I16" s="262" t="s">
        <v>222</v>
      </c>
      <c r="J16" s="263"/>
      <c r="K16" s="263"/>
      <c r="L16" s="263"/>
      <c r="M16" s="263"/>
      <c r="N16" s="263"/>
      <c r="O16" s="263"/>
      <c r="P16" s="264"/>
      <c r="Q16" s="114" t="str">
        <f>CHAR(CODE(Q15)+1)</f>
        <v>b</v>
      </c>
      <c r="R16" s="269">
        <f>IF(P11="無",0,20000)</f>
        <v>20000</v>
      </c>
      <c r="S16" s="270"/>
      <c r="T16" s="134" t="s">
        <v>77</v>
      </c>
      <c r="U16" s="134" t="s">
        <v>77</v>
      </c>
      <c r="V16" s="135">
        <f t="shared" si="0"/>
        <v>20000</v>
      </c>
      <c r="W16" s="272"/>
      <c r="X16" s="275"/>
      <c r="Y16" s="278"/>
      <c r="AA16" s="258"/>
      <c r="AB16" s="258"/>
      <c r="AC16" s="258"/>
      <c r="AD16" s="258"/>
      <c r="AE16" s="258"/>
      <c r="AF16" s="258"/>
      <c r="AG16" s="258"/>
    </row>
    <row r="17" spans="1:33" ht="47.25" customHeight="1">
      <c r="A17" s="382"/>
      <c r="B17" s="442"/>
      <c r="C17" s="445"/>
      <c r="D17" s="290"/>
      <c r="E17" s="259" t="s">
        <v>209</v>
      </c>
      <c r="F17" s="260"/>
      <c r="G17" s="260"/>
      <c r="H17" s="261"/>
      <c r="I17" s="262" t="s">
        <v>221</v>
      </c>
      <c r="J17" s="263"/>
      <c r="K17" s="263"/>
      <c r="L17" s="263"/>
      <c r="M17" s="263"/>
      <c r="N17" s="263"/>
      <c r="O17" s="263"/>
      <c r="P17" s="264"/>
      <c r="Q17" s="114" t="str">
        <f t="shared" ref="Q17:Q38" si="1">CHAR(CODE(Q16)+1)</f>
        <v>c</v>
      </c>
      <c r="R17" s="265">
        <v>190000</v>
      </c>
      <c r="S17" s="266"/>
      <c r="T17" s="134" t="s">
        <v>77</v>
      </c>
      <c r="U17" s="134" t="s">
        <v>77</v>
      </c>
      <c r="V17" s="135">
        <f t="shared" si="0"/>
        <v>190000</v>
      </c>
      <c r="W17" s="272"/>
      <c r="X17" s="275"/>
      <c r="Y17" s="278"/>
      <c r="AA17" s="258"/>
      <c r="AB17" s="258"/>
      <c r="AC17" s="258"/>
      <c r="AD17" s="258"/>
      <c r="AE17" s="258"/>
      <c r="AF17" s="258"/>
      <c r="AG17" s="258"/>
    </row>
    <row r="18" spans="1:33" ht="47.25" customHeight="1">
      <c r="A18" s="382"/>
      <c r="B18" s="442"/>
      <c r="C18" s="445"/>
      <c r="D18" s="290"/>
      <c r="E18" s="267" t="s">
        <v>231</v>
      </c>
      <c r="F18" s="267"/>
      <c r="G18" s="267"/>
      <c r="H18" s="267"/>
      <c r="I18" s="262" t="s">
        <v>200</v>
      </c>
      <c r="J18" s="263"/>
      <c r="K18" s="263"/>
      <c r="L18" s="263"/>
      <c r="M18" s="263"/>
      <c r="N18" s="263"/>
      <c r="O18" s="263"/>
      <c r="P18" s="264"/>
      <c r="Q18" s="114" t="str">
        <f t="shared" si="1"/>
        <v>d</v>
      </c>
      <c r="R18" s="265">
        <v>30000</v>
      </c>
      <c r="S18" s="266"/>
      <c r="T18" s="134" t="s">
        <v>77</v>
      </c>
      <c r="U18" s="134" t="s">
        <v>77</v>
      </c>
      <c r="V18" s="135">
        <f t="shared" si="0"/>
        <v>30000</v>
      </c>
      <c r="W18" s="272"/>
      <c r="X18" s="275"/>
      <c r="Y18" s="278"/>
      <c r="AA18" s="258"/>
      <c r="AB18" s="258"/>
      <c r="AC18" s="258"/>
      <c r="AD18" s="258"/>
      <c r="AE18" s="258"/>
      <c r="AF18" s="258"/>
      <c r="AG18" s="258"/>
    </row>
    <row r="19" spans="1:33" ht="47.25" customHeight="1">
      <c r="A19" s="382"/>
      <c r="B19" s="442"/>
      <c r="C19" s="445"/>
      <c r="D19" s="290"/>
      <c r="E19" s="268" t="s">
        <v>206</v>
      </c>
      <c r="F19" s="267"/>
      <c r="G19" s="267"/>
      <c r="H19" s="267"/>
      <c r="I19" s="262" t="s">
        <v>207</v>
      </c>
      <c r="J19" s="263"/>
      <c r="K19" s="263"/>
      <c r="L19" s="263"/>
      <c r="M19" s="263"/>
      <c r="N19" s="263"/>
      <c r="O19" s="263"/>
      <c r="P19" s="264"/>
      <c r="Q19" s="114" t="str">
        <f t="shared" si="1"/>
        <v>e</v>
      </c>
      <c r="R19" s="269">
        <v>60000</v>
      </c>
      <c r="S19" s="270"/>
      <c r="T19" s="134" t="s">
        <v>77</v>
      </c>
      <c r="U19" s="134" t="s">
        <v>77</v>
      </c>
      <c r="V19" s="135">
        <f t="shared" si="0"/>
        <v>60000</v>
      </c>
      <c r="W19" s="272"/>
      <c r="X19" s="275"/>
      <c r="Y19" s="278"/>
      <c r="AA19" s="258"/>
      <c r="AB19" s="258"/>
      <c r="AC19" s="258"/>
      <c r="AD19" s="258"/>
      <c r="AE19" s="258"/>
      <c r="AF19" s="258"/>
      <c r="AG19" s="258"/>
    </row>
    <row r="20" spans="1:33" ht="54" customHeight="1">
      <c r="A20" s="382"/>
      <c r="B20" s="442"/>
      <c r="C20" s="445"/>
      <c r="D20" s="290"/>
      <c r="E20" s="281" t="s">
        <v>232</v>
      </c>
      <c r="F20" s="281"/>
      <c r="G20" s="281"/>
      <c r="H20" s="281"/>
      <c r="I20" s="282" t="s">
        <v>148</v>
      </c>
      <c r="J20" s="282"/>
      <c r="K20" s="282"/>
      <c r="L20" s="282"/>
      <c r="M20" s="282"/>
      <c r="N20" s="282"/>
      <c r="O20" s="282"/>
      <c r="P20" s="283"/>
      <c r="Q20" s="136" t="str">
        <f t="shared" si="1"/>
        <v>f</v>
      </c>
      <c r="R20" s="265">
        <f>SUM(R15:S19)*20%</f>
        <v>84000</v>
      </c>
      <c r="S20" s="266"/>
      <c r="T20" s="134" t="s">
        <v>77</v>
      </c>
      <c r="U20" s="134" t="s">
        <v>77</v>
      </c>
      <c r="V20" s="135">
        <f t="shared" si="0"/>
        <v>84000</v>
      </c>
      <c r="W20" s="272"/>
      <c r="X20" s="275"/>
      <c r="Y20" s="278"/>
      <c r="AA20" s="258"/>
      <c r="AB20" s="258"/>
      <c r="AC20" s="258"/>
      <c r="AD20" s="258"/>
      <c r="AE20" s="258"/>
      <c r="AF20" s="258"/>
      <c r="AG20" s="258"/>
    </row>
    <row r="21" spans="1:33" ht="54" customHeight="1" thickBot="1">
      <c r="A21" s="382"/>
      <c r="B21" s="443"/>
      <c r="C21" s="446"/>
      <c r="D21" s="284" t="s">
        <v>233</v>
      </c>
      <c r="E21" s="284"/>
      <c r="F21" s="284"/>
      <c r="G21" s="284"/>
      <c r="H21" s="284"/>
      <c r="I21" s="285" t="s">
        <v>149</v>
      </c>
      <c r="J21" s="285"/>
      <c r="K21" s="285"/>
      <c r="L21" s="285"/>
      <c r="M21" s="285"/>
      <c r="N21" s="285"/>
      <c r="O21" s="285"/>
      <c r="P21" s="286"/>
      <c r="Q21" s="137" t="str">
        <f t="shared" si="1"/>
        <v>g</v>
      </c>
      <c r="R21" s="287">
        <f>SUM(R15:S20)*30%</f>
        <v>151200</v>
      </c>
      <c r="S21" s="288"/>
      <c r="T21" s="138" t="s">
        <v>77</v>
      </c>
      <c r="U21" s="138" t="s">
        <v>77</v>
      </c>
      <c r="V21" s="139">
        <f t="shared" si="0"/>
        <v>151200</v>
      </c>
      <c r="W21" s="273"/>
      <c r="X21" s="276"/>
      <c r="Y21" s="279"/>
      <c r="Z21" s="31"/>
      <c r="AA21" s="31"/>
    </row>
    <row r="22" spans="1:33" ht="66.75" customHeight="1" thickTop="1">
      <c r="A22" s="382"/>
      <c r="B22" s="241" t="s">
        <v>74</v>
      </c>
      <c r="C22" s="241" t="s">
        <v>71</v>
      </c>
      <c r="D22" s="243" t="s">
        <v>234</v>
      </c>
      <c r="E22" s="245" t="s">
        <v>235</v>
      </c>
      <c r="F22" s="245"/>
      <c r="G22" s="245"/>
      <c r="H22" s="245"/>
      <c r="I22" s="246" t="s">
        <v>150</v>
      </c>
      <c r="J22" s="247"/>
      <c r="K22" s="247"/>
      <c r="L22" s="247"/>
      <c r="M22" s="247"/>
      <c r="N22" s="247"/>
      <c r="O22" s="247"/>
      <c r="P22" s="248"/>
      <c r="Q22" s="62" t="s">
        <v>49</v>
      </c>
      <c r="R22" s="249">
        <f>SUM($E$8*9500)</f>
        <v>475000</v>
      </c>
      <c r="S22" s="250"/>
      <c r="T22" s="94">
        <f>E7</f>
        <v>2</v>
      </c>
      <c r="U22" s="95" t="s">
        <v>92</v>
      </c>
      <c r="V22" s="96">
        <f>R22*T22</f>
        <v>950000</v>
      </c>
      <c r="W22" s="292" t="s">
        <v>243</v>
      </c>
      <c r="X22" s="65" t="s">
        <v>81</v>
      </c>
      <c r="Y22" s="41" t="s">
        <v>85</v>
      </c>
      <c r="AA22" s="258"/>
      <c r="AB22" s="258"/>
      <c r="AC22" s="258"/>
      <c r="AD22" s="258"/>
      <c r="AE22" s="258"/>
      <c r="AF22" s="258"/>
      <c r="AG22" s="258"/>
    </row>
    <row r="23" spans="1:33" ht="60.75" customHeight="1">
      <c r="A23" s="382"/>
      <c r="B23" s="241"/>
      <c r="C23" s="241"/>
      <c r="D23" s="244"/>
      <c r="E23" s="295" t="s">
        <v>236</v>
      </c>
      <c r="F23" s="295"/>
      <c r="G23" s="295"/>
      <c r="H23" s="295"/>
      <c r="I23" s="296" t="s">
        <v>151</v>
      </c>
      <c r="J23" s="297"/>
      <c r="K23" s="297"/>
      <c r="L23" s="297"/>
      <c r="M23" s="297"/>
      <c r="N23" s="297"/>
      <c r="O23" s="297"/>
      <c r="P23" s="298"/>
      <c r="Q23" s="120" t="s">
        <v>83</v>
      </c>
      <c r="R23" s="299">
        <f>INT(SUM(R22:S22)*0.2)</f>
        <v>95000</v>
      </c>
      <c r="S23" s="300"/>
      <c r="T23" s="90" t="s">
        <v>92</v>
      </c>
      <c r="U23" s="90" t="s">
        <v>92</v>
      </c>
      <c r="V23" s="91">
        <f>(V22)*0.2</f>
        <v>190000</v>
      </c>
      <c r="W23" s="293"/>
      <c r="X23" s="301"/>
      <c r="Y23" s="303"/>
    </row>
    <row r="24" spans="1:33" ht="67.5" customHeight="1" thickBot="1">
      <c r="A24" s="382"/>
      <c r="B24" s="241"/>
      <c r="C24" s="241"/>
      <c r="D24" s="305" t="s">
        <v>233</v>
      </c>
      <c r="E24" s="305"/>
      <c r="F24" s="305"/>
      <c r="G24" s="305"/>
      <c r="H24" s="305"/>
      <c r="I24" s="306" t="s">
        <v>152</v>
      </c>
      <c r="J24" s="306"/>
      <c r="K24" s="306"/>
      <c r="L24" s="306"/>
      <c r="M24" s="306"/>
      <c r="N24" s="306"/>
      <c r="O24" s="306"/>
      <c r="P24" s="307"/>
      <c r="Q24" s="121" t="str">
        <f t="shared" si="1"/>
        <v>C</v>
      </c>
      <c r="R24" s="308">
        <f>INT(SUM(R22:S23)*0.3)</f>
        <v>171000</v>
      </c>
      <c r="S24" s="309"/>
      <c r="T24" s="92" t="s">
        <v>77</v>
      </c>
      <c r="U24" s="92" t="s">
        <v>77</v>
      </c>
      <c r="V24" s="93">
        <f>(V22+V23)*0.3</f>
        <v>342000</v>
      </c>
      <c r="W24" s="294"/>
      <c r="X24" s="302"/>
      <c r="Y24" s="304"/>
    </row>
    <row r="25" spans="1:33" ht="90.75" customHeight="1" thickTop="1">
      <c r="A25" s="382"/>
      <c r="B25" s="241"/>
      <c r="C25" s="241"/>
      <c r="D25" s="251" t="s">
        <v>234</v>
      </c>
      <c r="E25" s="315" t="s">
        <v>242</v>
      </c>
      <c r="F25" s="316"/>
      <c r="G25" s="316"/>
      <c r="H25" s="316"/>
      <c r="I25" s="317" t="s">
        <v>201</v>
      </c>
      <c r="J25" s="318"/>
      <c r="K25" s="318"/>
      <c r="L25" s="318"/>
      <c r="M25" s="318"/>
      <c r="N25" s="318"/>
      <c r="O25" s="318"/>
      <c r="P25" s="318"/>
      <c r="Q25" s="115" t="s">
        <v>52</v>
      </c>
      <c r="R25" s="269">
        <f>IF(E11="有",0,IF(,INT(E8*5000/G10),INT(E8*5000/G10)))</f>
        <v>0</v>
      </c>
      <c r="S25" s="270"/>
      <c r="T25" s="97">
        <f>E7</f>
        <v>2</v>
      </c>
      <c r="U25" s="98">
        <f>G9</f>
        <v>20</v>
      </c>
      <c r="V25" s="91">
        <f>R25*U25*T25</f>
        <v>0</v>
      </c>
      <c r="W25" s="292" t="s">
        <v>244</v>
      </c>
      <c r="X25" s="319" t="s">
        <v>80</v>
      </c>
      <c r="Y25" s="321" t="s">
        <v>87</v>
      </c>
      <c r="AA25" s="258"/>
      <c r="AB25" s="258"/>
      <c r="AC25" s="258"/>
      <c r="AD25" s="258"/>
      <c r="AE25" s="258"/>
      <c r="AF25" s="258"/>
      <c r="AG25" s="258"/>
    </row>
    <row r="26" spans="1:33" ht="84.75" customHeight="1">
      <c r="A26" s="382"/>
      <c r="B26" s="241"/>
      <c r="C26" s="241"/>
      <c r="D26" s="244"/>
      <c r="E26" s="295" t="s">
        <v>236</v>
      </c>
      <c r="F26" s="295"/>
      <c r="G26" s="295"/>
      <c r="H26" s="295"/>
      <c r="I26" s="296" t="s">
        <v>199</v>
      </c>
      <c r="J26" s="297"/>
      <c r="K26" s="297"/>
      <c r="L26" s="297"/>
      <c r="M26" s="297"/>
      <c r="N26" s="297"/>
      <c r="O26" s="297"/>
      <c r="P26" s="298"/>
      <c r="Q26" s="120" t="str">
        <f>CHAR(CODE(Q25)+1)</f>
        <v>E</v>
      </c>
      <c r="R26" s="310">
        <f>INT(SUM(R25:S25)*0.2)</f>
        <v>0</v>
      </c>
      <c r="S26" s="311"/>
      <c r="T26" s="90" t="s">
        <v>77</v>
      </c>
      <c r="U26" s="90" t="s">
        <v>77</v>
      </c>
      <c r="V26" s="91">
        <f>(V25)*0.2</f>
        <v>0</v>
      </c>
      <c r="W26" s="293"/>
      <c r="X26" s="319"/>
      <c r="Y26" s="321"/>
    </row>
    <row r="27" spans="1:33" ht="89.25" customHeight="1" thickBot="1">
      <c r="A27" s="383"/>
      <c r="B27" s="242"/>
      <c r="C27" s="242"/>
      <c r="D27" s="305" t="s">
        <v>233</v>
      </c>
      <c r="E27" s="305"/>
      <c r="F27" s="305"/>
      <c r="G27" s="305"/>
      <c r="H27" s="305"/>
      <c r="I27" s="312" t="s">
        <v>198</v>
      </c>
      <c r="J27" s="306"/>
      <c r="K27" s="306"/>
      <c r="L27" s="306"/>
      <c r="M27" s="306"/>
      <c r="N27" s="306"/>
      <c r="O27" s="306"/>
      <c r="P27" s="307"/>
      <c r="Q27" s="121" t="str">
        <f t="shared" si="1"/>
        <v>F</v>
      </c>
      <c r="R27" s="313">
        <f>INT(SUM(R25:S26)*0.3)</f>
        <v>0</v>
      </c>
      <c r="S27" s="314"/>
      <c r="T27" s="92" t="s">
        <v>77</v>
      </c>
      <c r="U27" s="92" t="s">
        <v>77</v>
      </c>
      <c r="V27" s="93">
        <f>(+V25+V26)*0.3</f>
        <v>0</v>
      </c>
      <c r="W27" s="294"/>
      <c r="X27" s="320"/>
      <c r="Y27" s="322"/>
    </row>
    <row r="28" spans="1:33" ht="75.75" customHeight="1" thickTop="1">
      <c r="A28" s="381" t="s">
        <v>69</v>
      </c>
      <c r="B28" s="398" t="s">
        <v>75</v>
      </c>
      <c r="C28" s="399" t="s">
        <v>70</v>
      </c>
      <c r="D28" s="338" t="s">
        <v>234</v>
      </c>
      <c r="E28" s="340" t="s">
        <v>237</v>
      </c>
      <c r="F28" s="340"/>
      <c r="G28" s="340"/>
      <c r="H28" s="340"/>
      <c r="I28" s="341" t="s">
        <v>153</v>
      </c>
      <c r="J28" s="341"/>
      <c r="K28" s="341"/>
      <c r="L28" s="341"/>
      <c r="M28" s="341"/>
      <c r="N28" s="341"/>
      <c r="O28" s="341"/>
      <c r="P28" s="342"/>
      <c r="Q28" s="62" t="str">
        <f t="shared" si="1"/>
        <v>G</v>
      </c>
      <c r="R28" s="343">
        <f>INT(IF(K11="無",$G$9*10000,0))</f>
        <v>200000</v>
      </c>
      <c r="S28" s="344"/>
      <c r="T28" s="99">
        <f>E7</f>
        <v>2</v>
      </c>
      <c r="U28" s="100">
        <v>1</v>
      </c>
      <c r="V28" s="89">
        <f>R28*U28*T28</f>
        <v>400000</v>
      </c>
      <c r="W28" s="323" t="s">
        <v>245</v>
      </c>
      <c r="X28" s="326" t="s">
        <v>68</v>
      </c>
      <c r="Y28" s="329" t="s">
        <v>68</v>
      </c>
    </row>
    <row r="29" spans="1:33" ht="67.5" customHeight="1">
      <c r="A29" s="382"/>
      <c r="B29" s="241"/>
      <c r="C29" s="400"/>
      <c r="D29" s="339"/>
      <c r="E29" s="295" t="s">
        <v>236</v>
      </c>
      <c r="F29" s="295"/>
      <c r="G29" s="295"/>
      <c r="H29" s="295"/>
      <c r="I29" s="297" t="s">
        <v>154</v>
      </c>
      <c r="J29" s="297"/>
      <c r="K29" s="297"/>
      <c r="L29" s="297"/>
      <c r="M29" s="297"/>
      <c r="N29" s="297"/>
      <c r="O29" s="297"/>
      <c r="P29" s="332"/>
      <c r="Q29" s="120" t="str">
        <f t="shared" si="1"/>
        <v>H</v>
      </c>
      <c r="R29" s="310">
        <f>R28*0.2</f>
        <v>40000</v>
      </c>
      <c r="S29" s="311"/>
      <c r="T29" s="101" t="s">
        <v>77</v>
      </c>
      <c r="U29" s="90" t="s">
        <v>77</v>
      </c>
      <c r="V29" s="91">
        <f>V28*0.2</f>
        <v>80000</v>
      </c>
      <c r="W29" s="324"/>
      <c r="X29" s="327"/>
      <c r="Y29" s="330"/>
    </row>
    <row r="30" spans="1:33" ht="67.5" customHeight="1" thickBot="1">
      <c r="A30" s="382"/>
      <c r="B30" s="241"/>
      <c r="C30" s="400"/>
      <c r="D30" s="333" t="s">
        <v>233</v>
      </c>
      <c r="E30" s="333"/>
      <c r="F30" s="333"/>
      <c r="G30" s="333"/>
      <c r="H30" s="333"/>
      <c r="I30" s="334" t="s">
        <v>155</v>
      </c>
      <c r="J30" s="334"/>
      <c r="K30" s="334"/>
      <c r="L30" s="334"/>
      <c r="M30" s="334"/>
      <c r="N30" s="334"/>
      <c r="O30" s="334"/>
      <c r="P30" s="335"/>
      <c r="Q30" s="122" t="str">
        <f t="shared" si="1"/>
        <v>I</v>
      </c>
      <c r="R30" s="336">
        <f>SUM(R28:S29)*0.3</f>
        <v>72000</v>
      </c>
      <c r="S30" s="337"/>
      <c r="T30" s="102" t="s">
        <v>77</v>
      </c>
      <c r="U30" s="103" t="s">
        <v>77</v>
      </c>
      <c r="V30" s="104">
        <f>(V28+V29)*0.3</f>
        <v>144000</v>
      </c>
      <c r="W30" s="325"/>
      <c r="X30" s="328"/>
      <c r="Y30" s="331"/>
    </row>
    <row r="31" spans="1:33" ht="163.5" customHeight="1">
      <c r="A31" s="382"/>
      <c r="B31" s="241"/>
      <c r="C31" s="400"/>
      <c r="D31" s="402" t="s">
        <v>234</v>
      </c>
      <c r="E31" s="387" t="s">
        <v>238</v>
      </c>
      <c r="F31" s="387"/>
      <c r="G31" s="387"/>
      <c r="H31" s="387"/>
      <c r="I31" s="384" t="s">
        <v>202</v>
      </c>
      <c r="J31" s="385"/>
      <c r="K31" s="385"/>
      <c r="L31" s="385"/>
      <c r="M31" s="385"/>
      <c r="N31" s="385"/>
      <c r="O31" s="385"/>
      <c r="P31" s="386"/>
      <c r="Q31" s="113" t="str">
        <f t="shared" si="1"/>
        <v>J</v>
      </c>
      <c r="R31" s="403">
        <f>INT(IF(K11="無",$E$8*3000,$E$8*1200)/12)</f>
        <v>12500</v>
      </c>
      <c r="S31" s="404"/>
      <c r="T31" s="94">
        <f>E7</f>
        <v>2</v>
      </c>
      <c r="U31" s="105">
        <f>N12</f>
        <v>36</v>
      </c>
      <c r="V31" s="96">
        <f>INT(R31*U31*T31)</f>
        <v>900000</v>
      </c>
      <c r="W31" s="359" t="s">
        <v>246</v>
      </c>
      <c r="X31" s="361" t="s">
        <v>137</v>
      </c>
      <c r="Y31" s="364" t="s">
        <v>138</v>
      </c>
      <c r="AA31" s="31"/>
      <c r="AC31" s="31"/>
    </row>
    <row r="32" spans="1:33" ht="73.5" customHeight="1">
      <c r="A32" s="382"/>
      <c r="B32" s="241"/>
      <c r="C32" s="400"/>
      <c r="D32" s="339"/>
      <c r="E32" s="267" t="s">
        <v>231</v>
      </c>
      <c r="F32" s="267"/>
      <c r="G32" s="267"/>
      <c r="H32" s="267"/>
      <c r="I32" s="405" t="s">
        <v>204</v>
      </c>
      <c r="J32" s="406"/>
      <c r="K32" s="406"/>
      <c r="L32" s="406"/>
      <c r="M32" s="406"/>
      <c r="N32" s="406"/>
      <c r="O32" s="406"/>
      <c r="P32" s="407"/>
      <c r="Q32" s="114" t="str">
        <f t="shared" si="1"/>
        <v>K</v>
      </c>
      <c r="R32" s="265">
        <f>INT($E$8*1500/12)</f>
        <v>6250</v>
      </c>
      <c r="S32" s="266"/>
      <c r="T32" s="97">
        <f>E7</f>
        <v>2</v>
      </c>
      <c r="U32" s="106">
        <f>N12</f>
        <v>36</v>
      </c>
      <c r="V32" s="91">
        <f>INT(R32*U32*T32)</f>
        <v>450000</v>
      </c>
      <c r="W32" s="293"/>
      <c r="X32" s="362"/>
      <c r="Y32" s="365"/>
    </row>
    <row r="33" spans="1:27" ht="55.5" customHeight="1">
      <c r="A33" s="382"/>
      <c r="B33" s="241"/>
      <c r="C33" s="400"/>
      <c r="D33" s="339"/>
      <c r="E33" s="408" t="s">
        <v>239</v>
      </c>
      <c r="F33" s="409"/>
      <c r="G33" s="409"/>
      <c r="H33" s="410"/>
      <c r="I33" s="406" t="s">
        <v>203</v>
      </c>
      <c r="J33" s="406"/>
      <c r="K33" s="406"/>
      <c r="L33" s="406"/>
      <c r="M33" s="406"/>
      <c r="N33" s="406"/>
      <c r="O33" s="406"/>
      <c r="P33" s="411"/>
      <c r="Q33" s="114" t="str">
        <f t="shared" si="1"/>
        <v>L</v>
      </c>
      <c r="R33" s="269">
        <f>INT(SUM(E8*1200)/12)</f>
        <v>5000</v>
      </c>
      <c r="S33" s="270"/>
      <c r="T33" s="97">
        <f>E7</f>
        <v>2</v>
      </c>
      <c r="U33" s="106">
        <f>N12</f>
        <v>36</v>
      </c>
      <c r="V33" s="91">
        <f>R33*U33*T33</f>
        <v>360000</v>
      </c>
      <c r="W33" s="293"/>
      <c r="X33" s="362"/>
      <c r="Y33" s="365"/>
      <c r="Z33" s="26"/>
      <c r="AA33" s="26"/>
    </row>
    <row r="34" spans="1:27" ht="42" customHeight="1">
      <c r="A34" s="382"/>
      <c r="B34" s="241"/>
      <c r="C34" s="400"/>
      <c r="D34" s="243"/>
      <c r="E34" s="295" t="s">
        <v>236</v>
      </c>
      <c r="F34" s="295"/>
      <c r="G34" s="295"/>
      <c r="H34" s="295"/>
      <c r="I34" s="297" t="s">
        <v>156</v>
      </c>
      <c r="J34" s="297"/>
      <c r="K34" s="297"/>
      <c r="L34" s="297"/>
      <c r="M34" s="297"/>
      <c r="N34" s="297"/>
      <c r="O34" s="297"/>
      <c r="P34" s="332"/>
      <c r="Q34" s="120" t="str">
        <f t="shared" si="1"/>
        <v>M</v>
      </c>
      <c r="R34" s="310">
        <f>INT(SUM(R31:S33)*0.2)</f>
        <v>4750</v>
      </c>
      <c r="S34" s="311"/>
      <c r="T34" s="107" t="s">
        <v>77</v>
      </c>
      <c r="U34" s="108" t="s">
        <v>77</v>
      </c>
      <c r="V34" s="91">
        <f>INT((V31+V32+V33)*0.2)</f>
        <v>342000</v>
      </c>
      <c r="W34" s="293"/>
      <c r="X34" s="362"/>
      <c r="Y34" s="365"/>
      <c r="AA34" s="31"/>
    </row>
    <row r="35" spans="1:27" ht="42" customHeight="1" thickBot="1">
      <c r="A35" s="382"/>
      <c r="B35" s="241"/>
      <c r="C35" s="401"/>
      <c r="D35" s="333" t="s">
        <v>233</v>
      </c>
      <c r="E35" s="333"/>
      <c r="F35" s="333"/>
      <c r="G35" s="333"/>
      <c r="H35" s="333"/>
      <c r="I35" s="349" t="s">
        <v>157</v>
      </c>
      <c r="J35" s="334"/>
      <c r="K35" s="334"/>
      <c r="L35" s="334"/>
      <c r="M35" s="334"/>
      <c r="N35" s="334"/>
      <c r="O35" s="334"/>
      <c r="P35" s="335"/>
      <c r="Q35" s="122" t="str">
        <f t="shared" si="1"/>
        <v>N</v>
      </c>
      <c r="R35" s="336">
        <f>INT(SUM(R31:S34)*0.3)</f>
        <v>8550</v>
      </c>
      <c r="S35" s="337"/>
      <c r="T35" s="109" t="s">
        <v>89</v>
      </c>
      <c r="U35" s="110" t="s">
        <v>77</v>
      </c>
      <c r="V35" s="104">
        <f>INT((V31+V32+V33+V34)*0.3)</f>
        <v>615600</v>
      </c>
      <c r="W35" s="360"/>
      <c r="X35" s="363"/>
      <c r="Y35" s="366"/>
      <c r="AA35" s="31"/>
    </row>
    <row r="36" spans="1:27" ht="45.75" customHeight="1">
      <c r="A36" s="382"/>
      <c r="B36" s="388" t="s">
        <v>240</v>
      </c>
      <c r="C36" s="391" t="s">
        <v>70</v>
      </c>
      <c r="D36" s="394" t="s">
        <v>228</v>
      </c>
      <c r="E36" s="395" t="s">
        <v>241</v>
      </c>
      <c r="F36" s="395"/>
      <c r="G36" s="395"/>
      <c r="H36" s="395"/>
      <c r="I36" s="396" t="s">
        <v>158</v>
      </c>
      <c r="J36" s="396"/>
      <c r="K36" s="396"/>
      <c r="L36" s="396"/>
      <c r="M36" s="396"/>
      <c r="N36" s="396"/>
      <c r="O36" s="396"/>
      <c r="P36" s="397"/>
      <c r="Q36" s="113" t="str">
        <f t="shared" si="1"/>
        <v>O</v>
      </c>
      <c r="R36" s="353">
        <f>IF(P11="無",0,100000)</f>
        <v>100000</v>
      </c>
      <c r="S36" s="354"/>
      <c r="T36" s="140" t="s">
        <v>90</v>
      </c>
      <c r="U36" s="141">
        <f>IF(N12&lt;=12,0,ROUNDUP(N12/12-1,0))</f>
        <v>2</v>
      </c>
      <c r="V36" s="142">
        <f>R36*U36</f>
        <v>200000</v>
      </c>
      <c r="W36" s="355" t="s">
        <v>247</v>
      </c>
      <c r="X36" s="356" t="s">
        <v>88</v>
      </c>
      <c r="Y36" s="345" t="s">
        <v>68</v>
      </c>
    </row>
    <row r="37" spans="1:27" ht="45.75" customHeight="1">
      <c r="A37" s="382"/>
      <c r="B37" s="389"/>
      <c r="C37" s="392"/>
      <c r="D37" s="290"/>
      <c r="E37" s="280" t="s">
        <v>230</v>
      </c>
      <c r="F37" s="280"/>
      <c r="G37" s="280"/>
      <c r="H37" s="280"/>
      <c r="I37" s="262" t="s">
        <v>223</v>
      </c>
      <c r="J37" s="263"/>
      <c r="K37" s="263"/>
      <c r="L37" s="263"/>
      <c r="M37" s="263"/>
      <c r="N37" s="263"/>
      <c r="O37" s="263"/>
      <c r="P37" s="264"/>
      <c r="Q37" s="114" t="str">
        <f t="shared" si="1"/>
        <v>P</v>
      </c>
      <c r="R37" s="269">
        <f>IF(P11="無",0,20000)</f>
        <v>20000</v>
      </c>
      <c r="S37" s="270"/>
      <c r="T37" s="143" t="s">
        <v>91</v>
      </c>
      <c r="U37" s="144">
        <f>U36</f>
        <v>2</v>
      </c>
      <c r="V37" s="135">
        <f>R37*U37</f>
        <v>40000</v>
      </c>
      <c r="W37" s="272"/>
      <c r="X37" s="357"/>
      <c r="Y37" s="346"/>
    </row>
    <row r="38" spans="1:27" ht="48" customHeight="1">
      <c r="A38" s="382"/>
      <c r="B38" s="389"/>
      <c r="C38" s="392"/>
      <c r="D38" s="290"/>
      <c r="E38" s="259" t="s">
        <v>211</v>
      </c>
      <c r="F38" s="260"/>
      <c r="G38" s="260"/>
      <c r="H38" s="261"/>
      <c r="I38" s="262" t="s">
        <v>224</v>
      </c>
      <c r="J38" s="263"/>
      <c r="K38" s="263"/>
      <c r="L38" s="263"/>
      <c r="M38" s="263"/>
      <c r="N38" s="263"/>
      <c r="O38" s="263"/>
      <c r="P38" s="264"/>
      <c r="Q38" s="114" t="str">
        <f t="shared" si="1"/>
        <v>Q</v>
      </c>
      <c r="R38" s="265">
        <v>50000</v>
      </c>
      <c r="S38" s="266"/>
      <c r="T38" s="143"/>
      <c r="U38" s="144">
        <f>U37</f>
        <v>2</v>
      </c>
      <c r="V38" s="135">
        <f>R38*U38</f>
        <v>100000</v>
      </c>
      <c r="W38" s="272"/>
      <c r="X38" s="357"/>
      <c r="Y38" s="346"/>
    </row>
    <row r="39" spans="1:27" ht="51" customHeight="1">
      <c r="A39" s="382"/>
      <c r="B39" s="389"/>
      <c r="C39" s="392"/>
      <c r="D39" s="290"/>
      <c r="E39" s="267" t="s">
        <v>231</v>
      </c>
      <c r="F39" s="267"/>
      <c r="G39" s="267"/>
      <c r="H39" s="267"/>
      <c r="I39" s="317" t="s">
        <v>219</v>
      </c>
      <c r="J39" s="318"/>
      <c r="K39" s="318"/>
      <c r="L39" s="318"/>
      <c r="M39" s="318"/>
      <c r="N39" s="318"/>
      <c r="O39" s="318"/>
      <c r="P39" s="348"/>
      <c r="Q39" s="114" t="s">
        <v>214</v>
      </c>
      <c r="R39" s="265">
        <v>15000</v>
      </c>
      <c r="S39" s="266"/>
      <c r="T39" s="143" t="s">
        <v>89</v>
      </c>
      <c r="U39" s="145">
        <f>U37</f>
        <v>2</v>
      </c>
      <c r="V39" s="135">
        <f>R39*U39</f>
        <v>30000</v>
      </c>
      <c r="W39" s="272"/>
      <c r="X39" s="357"/>
      <c r="Y39" s="346"/>
    </row>
    <row r="40" spans="1:27" ht="51" customHeight="1">
      <c r="A40" s="382"/>
      <c r="B40" s="389"/>
      <c r="C40" s="392"/>
      <c r="D40" s="290"/>
      <c r="E40" s="268" t="s">
        <v>208</v>
      </c>
      <c r="F40" s="267"/>
      <c r="G40" s="267"/>
      <c r="H40" s="267"/>
      <c r="I40" s="317" t="s">
        <v>225</v>
      </c>
      <c r="J40" s="318"/>
      <c r="K40" s="318"/>
      <c r="L40" s="318"/>
      <c r="M40" s="318"/>
      <c r="N40" s="318"/>
      <c r="O40" s="318"/>
      <c r="P40" s="348"/>
      <c r="Q40" s="114" t="s">
        <v>210</v>
      </c>
      <c r="R40" s="265">
        <v>10000</v>
      </c>
      <c r="S40" s="266"/>
      <c r="T40" s="143" t="s">
        <v>77</v>
      </c>
      <c r="U40" s="145">
        <f>U39</f>
        <v>2</v>
      </c>
      <c r="V40" s="135">
        <f>R40*U40</f>
        <v>20000</v>
      </c>
      <c r="W40" s="272"/>
      <c r="X40" s="357"/>
      <c r="Y40" s="346"/>
    </row>
    <row r="41" spans="1:27" ht="71.25" customHeight="1">
      <c r="A41" s="382"/>
      <c r="B41" s="389"/>
      <c r="C41" s="392"/>
      <c r="D41" s="290"/>
      <c r="E41" s="350" t="s">
        <v>236</v>
      </c>
      <c r="F41" s="350"/>
      <c r="G41" s="350"/>
      <c r="H41" s="350"/>
      <c r="I41" s="351" t="s">
        <v>218</v>
      </c>
      <c r="J41" s="282"/>
      <c r="K41" s="282"/>
      <c r="L41" s="282"/>
      <c r="M41" s="282"/>
      <c r="N41" s="282"/>
      <c r="O41" s="282"/>
      <c r="P41" s="283"/>
      <c r="Q41" s="136" t="s">
        <v>215</v>
      </c>
      <c r="R41" s="265">
        <f>SUM(R36:S39)*20%</f>
        <v>37000</v>
      </c>
      <c r="S41" s="266"/>
      <c r="T41" s="143" t="s">
        <v>89</v>
      </c>
      <c r="U41" s="134" t="s">
        <v>77</v>
      </c>
      <c r="V41" s="135">
        <f>(V36+V37+V39)*0.2</f>
        <v>54000</v>
      </c>
      <c r="W41" s="272"/>
      <c r="X41" s="357"/>
      <c r="Y41" s="346"/>
    </row>
    <row r="42" spans="1:27" ht="71.25" customHeight="1" thickBot="1">
      <c r="A42" s="383"/>
      <c r="B42" s="390"/>
      <c r="C42" s="393"/>
      <c r="D42" s="284" t="s">
        <v>233</v>
      </c>
      <c r="E42" s="284"/>
      <c r="F42" s="284"/>
      <c r="G42" s="284"/>
      <c r="H42" s="284"/>
      <c r="I42" s="352" t="s">
        <v>220</v>
      </c>
      <c r="J42" s="285"/>
      <c r="K42" s="285"/>
      <c r="L42" s="285"/>
      <c r="M42" s="285"/>
      <c r="N42" s="285"/>
      <c r="O42" s="285"/>
      <c r="P42" s="286"/>
      <c r="Q42" s="137" t="s">
        <v>216</v>
      </c>
      <c r="R42" s="287">
        <f>SUM(R36:S41)*30%</f>
        <v>69600</v>
      </c>
      <c r="S42" s="288"/>
      <c r="T42" s="146" t="s">
        <v>77</v>
      </c>
      <c r="U42" s="138" t="s">
        <v>77</v>
      </c>
      <c r="V42" s="139">
        <f>(V36+V37+V39+V41)*0.3</f>
        <v>97200</v>
      </c>
      <c r="W42" s="273"/>
      <c r="X42" s="358"/>
      <c r="Y42" s="347"/>
      <c r="AA42" s="31"/>
    </row>
    <row r="43" spans="1:27" s="13" customFormat="1" ht="45" customHeight="1" thickTop="1">
      <c r="A43" s="375" t="s">
        <v>217</v>
      </c>
      <c r="B43" s="375"/>
      <c r="C43" s="375"/>
      <c r="D43" s="375"/>
      <c r="E43" s="375"/>
      <c r="F43" s="375"/>
      <c r="G43" s="375"/>
      <c r="H43" s="375"/>
      <c r="I43" s="375"/>
      <c r="J43" s="375"/>
      <c r="K43" s="376"/>
      <c r="L43" s="377"/>
      <c r="M43" s="377"/>
      <c r="N43" s="377"/>
      <c r="O43" s="377"/>
      <c r="P43" s="377"/>
      <c r="Q43" s="377"/>
      <c r="R43" s="377"/>
      <c r="S43" s="123"/>
      <c r="T43" s="368" t="s">
        <v>102</v>
      </c>
      <c r="U43" s="369"/>
      <c r="V43" s="369"/>
      <c r="W43" s="116">
        <f>SUM($V$15:$V$21)</f>
        <v>655200</v>
      </c>
    </row>
    <row r="44" spans="1:27" s="13" customFormat="1" ht="31.5" customHeight="1">
      <c r="A44" s="378"/>
      <c r="B44" s="378"/>
      <c r="C44" s="378"/>
      <c r="D44" s="378"/>
      <c r="E44" s="378"/>
      <c r="F44" s="378"/>
      <c r="G44" s="378"/>
      <c r="H44" s="378"/>
      <c r="I44" s="378"/>
      <c r="J44" s="378"/>
      <c r="K44" s="379"/>
      <c r="L44" s="380"/>
      <c r="M44" s="380"/>
      <c r="N44" s="380"/>
      <c r="O44" s="380"/>
      <c r="P44" s="380"/>
      <c r="Q44" s="380"/>
      <c r="R44" s="380"/>
      <c r="S44" s="124"/>
      <c r="T44" s="370" t="s">
        <v>103</v>
      </c>
      <c r="U44" s="371"/>
      <c r="V44" s="371"/>
      <c r="W44" s="119">
        <f>INT((SUM(R22:S24)))</f>
        <v>741000</v>
      </c>
    </row>
    <row r="45" spans="1:27" s="13" customFormat="1" ht="36.75" customHeight="1">
      <c r="A45" s="378"/>
      <c r="B45" s="378"/>
      <c r="C45" s="378"/>
      <c r="D45" s="378"/>
      <c r="E45" s="378"/>
      <c r="F45" s="378"/>
      <c r="G45" s="378"/>
      <c r="H45" s="378"/>
      <c r="I45" s="378"/>
      <c r="J45" s="378"/>
      <c r="K45" s="379"/>
      <c r="L45" s="380"/>
      <c r="M45" s="380"/>
      <c r="N45" s="380"/>
      <c r="O45" s="380"/>
      <c r="P45" s="380"/>
      <c r="Q45" s="380"/>
      <c r="R45" s="380"/>
      <c r="S45" s="124"/>
      <c r="T45" s="370" t="s">
        <v>104</v>
      </c>
      <c r="U45" s="371"/>
      <c r="V45" s="371"/>
      <c r="W45" s="119">
        <f>INT((SUM(R25:S27)))</f>
        <v>0</v>
      </c>
    </row>
    <row r="46" spans="1:27" s="13" customFormat="1" ht="36.75" customHeight="1">
      <c r="A46" s="378"/>
      <c r="B46" s="378"/>
      <c r="C46" s="378"/>
      <c r="D46" s="378"/>
      <c r="E46" s="378"/>
      <c r="F46" s="378"/>
      <c r="G46" s="378"/>
      <c r="H46" s="378"/>
      <c r="I46" s="378"/>
      <c r="J46" s="378"/>
      <c r="K46" s="379"/>
      <c r="L46" s="380"/>
      <c r="M46" s="380"/>
      <c r="N46" s="380"/>
      <c r="O46" s="380"/>
      <c r="P46" s="380"/>
      <c r="Q46" s="380"/>
      <c r="R46" s="380"/>
      <c r="S46" s="124"/>
      <c r="T46" s="372" t="s">
        <v>105</v>
      </c>
      <c r="U46" s="371"/>
      <c r="V46" s="371"/>
      <c r="W46" s="119">
        <f>SUM(R31:S35)</f>
        <v>37050</v>
      </c>
    </row>
    <row r="47" spans="1:27" s="13" customFormat="1" ht="28.5" customHeight="1">
      <c r="A47" s="412" t="s">
        <v>197</v>
      </c>
      <c r="B47" s="413"/>
      <c r="C47" s="413"/>
      <c r="D47" s="413"/>
      <c r="E47" s="413"/>
      <c r="F47" s="413"/>
      <c r="G47" s="413"/>
      <c r="H47" s="413"/>
      <c r="I47" s="413"/>
      <c r="J47" s="414"/>
      <c r="K47" s="415"/>
      <c r="L47" s="415"/>
      <c r="M47" s="415"/>
      <c r="N47" s="415"/>
      <c r="O47" s="415"/>
      <c r="P47" s="415"/>
      <c r="Q47" s="415"/>
      <c r="R47" s="416"/>
      <c r="S47" s="125"/>
      <c r="T47" s="373" t="s">
        <v>106</v>
      </c>
      <c r="U47" s="371"/>
      <c r="V47" s="371"/>
      <c r="W47" s="117">
        <f>INT((SUM(V15:V27)+SUM(V29:V42))*0.1)</f>
        <v>557000</v>
      </c>
    </row>
    <row r="48" spans="1:27" s="13" customFormat="1" ht="33.75" customHeight="1">
      <c r="A48" s="417"/>
      <c r="B48" s="418"/>
      <c r="C48" s="418"/>
      <c r="D48" s="418"/>
      <c r="E48" s="418"/>
      <c r="F48" s="418"/>
      <c r="G48" s="418"/>
      <c r="H48" s="418"/>
      <c r="I48" s="418"/>
      <c r="J48" s="419"/>
      <c r="K48" s="380"/>
      <c r="L48" s="380"/>
      <c r="M48" s="380"/>
      <c r="N48" s="380"/>
      <c r="O48" s="380"/>
      <c r="P48" s="380"/>
      <c r="Q48" s="380"/>
      <c r="R48" s="420"/>
      <c r="S48" s="126"/>
      <c r="T48" s="374" t="s">
        <v>107</v>
      </c>
      <c r="U48" s="371"/>
      <c r="V48" s="371"/>
      <c r="W48" s="118">
        <f>SUM(V15:V42)+(W47)</f>
        <v>6527000</v>
      </c>
    </row>
    <row r="49" spans="1:25" s="13" customFormat="1" ht="18" customHeight="1">
      <c r="A49" s="417"/>
      <c r="B49" s="418"/>
      <c r="C49" s="418"/>
      <c r="D49" s="418"/>
      <c r="E49" s="418"/>
      <c r="F49" s="418"/>
      <c r="G49" s="418"/>
      <c r="H49" s="418"/>
      <c r="I49" s="418"/>
      <c r="J49" s="419"/>
      <c r="K49" s="380"/>
      <c r="L49" s="380"/>
      <c r="M49" s="380"/>
      <c r="N49" s="380"/>
      <c r="O49" s="380"/>
      <c r="P49" s="380"/>
      <c r="Q49" s="380"/>
      <c r="R49" s="420"/>
    </row>
    <row r="50" spans="1:25" s="13" customFormat="1" ht="18.75" customHeight="1">
      <c r="A50" s="421"/>
      <c r="B50" s="422"/>
      <c r="C50" s="422"/>
      <c r="D50" s="422"/>
      <c r="E50" s="422"/>
      <c r="F50" s="422"/>
      <c r="G50" s="422"/>
      <c r="H50" s="422"/>
      <c r="I50" s="422"/>
      <c r="J50" s="423"/>
      <c r="K50" s="424"/>
      <c r="L50" s="424"/>
      <c r="M50" s="424"/>
      <c r="N50" s="424"/>
      <c r="O50" s="424"/>
      <c r="P50" s="424"/>
      <c r="Q50" s="424"/>
      <c r="R50" s="425"/>
      <c r="W50" s="127" t="s">
        <v>248</v>
      </c>
    </row>
    <row r="51" spans="1:25" s="16" customFormat="1" ht="21.75" customHeight="1">
      <c r="A51" s="40"/>
      <c r="B51" s="40"/>
      <c r="C51" s="40"/>
      <c r="D51" s="40"/>
      <c r="E51" s="40"/>
      <c r="F51" s="40"/>
      <c r="G51" s="40"/>
      <c r="H51" s="40"/>
      <c r="I51" s="40"/>
      <c r="J51" s="24"/>
      <c r="K51" s="15"/>
      <c r="L51" s="18"/>
      <c r="M51" s="18"/>
      <c r="N51" s="18"/>
      <c r="O51" s="18"/>
      <c r="P51" s="367"/>
      <c r="Q51" s="367"/>
      <c r="R51" s="367"/>
      <c r="S51" s="367"/>
      <c r="T51" s="26"/>
      <c r="U51" s="38"/>
      <c r="V51" s="26"/>
    </row>
    <row r="52" spans="1:25" ht="21" customHeight="1">
      <c r="B52" s="24"/>
      <c r="C52" s="24"/>
      <c r="D52" s="24"/>
      <c r="E52" s="24"/>
      <c r="F52" s="24"/>
      <c r="G52" s="24"/>
      <c r="H52" s="24"/>
      <c r="I52" s="24"/>
      <c r="J52" s="24"/>
    </row>
    <row r="53" spans="1:25" ht="20.25" customHeight="1">
      <c r="B53" s="24"/>
      <c r="C53" s="24"/>
      <c r="D53" s="24"/>
      <c r="E53" s="24"/>
      <c r="F53" s="24"/>
      <c r="G53" s="24"/>
      <c r="H53" s="24"/>
      <c r="I53" s="24"/>
      <c r="J53" s="24"/>
      <c r="X53" s="11"/>
      <c r="Y53" s="11"/>
    </row>
    <row r="54" spans="1:25" ht="28.5" customHeight="1">
      <c r="B54" s="24"/>
      <c r="C54" s="24"/>
      <c r="D54" s="24"/>
      <c r="E54" s="24"/>
      <c r="F54" s="24"/>
      <c r="G54" s="24"/>
      <c r="H54" s="24"/>
      <c r="I54" s="24"/>
      <c r="J54" s="24"/>
    </row>
  </sheetData>
  <sheetProtection selectLockedCells="1"/>
  <mergeCells count="160">
    <mergeCell ref="I32:P32"/>
    <mergeCell ref="R32:S32"/>
    <mergeCell ref="E33:H33"/>
    <mergeCell ref="I33:P33"/>
    <mergeCell ref="R33:S33"/>
    <mergeCell ref="A47:R50"/>
    <mergeCell ref="G11:J11"/>
    <mergeCell ref="M11:O11"/>
    <mergeCell ref="R40:S40"/>
    <mergeCell ref="E38:H38"/>
    <mergeCell ref="I38:P38"/>
    <mergeCell ref="R38:S38"/>
    <mergeCell ref="B13:S13"/>
    <mergeCell ref="A14:H14"/>
    <mergeCell ref="I14:P14"/>
    <mergeCell ref="R14:S14"/>
    <mergeCell ref="A11:D11"/>
    <mergeCell ref="A15:A27"/>
    <mergeCell ref="B15:B21"/>
    <mergeCell ref="C15:C21"/>
    <mergeCell ref="I15:P15"/>
    <mergeCell ref="R15:S15"/>
    <mergeCell ref="P51:S51"/>
    <mergeCell ref="T43:V43"/>
    <mergeCell ref="T44:V44"/>
    <mergeCell ref="T45:V45"/>
    <mergeCell ref="T46:V46"/>
    <mergeCell ref="T47:V47"/>
    <mergeCell ref="T48:V48"/>
    <mergeCell ref="A43:R46"/>
    <mergeCell ref="A28:A42"/>
    <mergeCell ref="I31:P31"/>
    <mergeCell ref="E34:H34"/>
    <mergeCell ref="E31:H31"/>
    <mergeCell ref="B36:B42"/>
    <mergeCell ref="C36:C42"/>
    <mergeCell ref="D36:D41"/>
    <mergeCell ref="E36:H36"/>
    <mergeCell ref="I36:P36"/>
    <mergeCell ref="B28:B35"/>
    <mergeCell ref="C28:C35"/>
    <mergeCell ref="D31:D34"/>
    <mergeCell ref="E40:H40"/>
    <mergeCell ref="I40:P40"/>
    <mergeCell ref="R31:S31"/>
    <mergeCell ref="E32:H32"/>
    <mergeCell ref="Y36:Y42"/>
    <mergeCell ref="E37:H37"/>
    <mergeCell ref="I37:P37"/>
    <mergeCell ref="R37:S37"/>
    <mergeCell ref="E39:H39"/>
    <mergeCell ref="I39:P39"/>
    <mergeCell ref="R39:S39"/>
    <mergeCell ref="I34:P34"/>
    <mergeCell ref="R34:S34"/>
    <mergeCell ref="D35:H35"/>
    <mergeCell ref="I35:P35"/>
    <mergeCell ref="R35:S35"/>
    <mergeCell ref="E41:H41"/>
    <mergeCell ref="I41:P41"/>
    <mergeCell ref="R41:S41"/>
    <mergeCell ref="D42:H42"/>
    <mergeCell ref="I42:P42"/>
    <mergeCell ref="R42:S42"/>
    <mergeCell ref="R36:S36"/>
    <mergeCell ref="W36:W42"/>
    <mergeCell ref="X36:X42"/>
    <mergeCell ref="W31:W35"/>
    <mergeCell ref="X31:X35"/>
    <mergeCell ref="Y31:Y35"/>
    <mergeCell ref="W28:W30"/>
    <mergeCell ref="X28:X30"/>
    <mergeCell ref="Y28:Y30"/>
    <mergeCell ref="E29:H29"/>
    <mergeCell ref="I29:P29"/>
    <mergeCell ref="R29:S29"/>
    <mergeCell ref="D30:H30"/>
    <mergeCell ref="I30:P30"/>
    <mergeCell ref="R30:S30"/>
    <mergeCell ref="D28:D29"/>
    <mergeCell ref="E28:H28"/>
    <mergeCell ref="I28:P28"/>
    <mergeCell ref="R28:S28"/>
    <mergeCell ref="AA25:AG25"/>
    <mergeCell ref="E26:H26"/>
    <mergeCell ref="I26:P26"/>
    <mergeCell ref="R26:S26"/>
    <mergeCell ref="D27:H27"/>
    <mergeCell ref="I27:P27"/>
    <mergeCell ref="R27:S27"/>
    <mergeCell ref="E25:H25"/>
    <mergeCell ref="I25:P25"/>
    <mergeCell ref="R25:S25"/>
    <mergeCell ref="W25:W27"/>
    <mergeCell ref="X25:X27"/>
    <mergeCell ref="Y25:Y27"/>
    <mergeCell ref="W22:W24"/>
    <mergeCell ref="AA22:AG22"/>
    <mergeCell ref="E23:H23"/>
    <mergeCell ref="I23:P23"/>
    <mergeCell ref="R23:S23"/>
    <mergeCell ref="X23:X24"/>
    <mergeCell ref="Y23:Y24"/>
    <mergeCell ref="D24:H24"/>
    <mergeCell ref="I24:P24"/>
    <mergeCell ref="R24:S24"/>
    <mergeCell ref="AA16:AG20"/>
    <mergeCell ref="E17:H17"/>
    <mergeCell ref="I17:P17"/>
    <mergeCell ref="R17:S17"/>
    <mergeCell ref="E18:H18"/>
    <mergeCell ref="I18:P18"/>
    <mergeCell ref="R18:S18"/>
    <mergeCell ref="E19:H19"/>
    <mergeCell ref="I19:P19"/>
    <mergeCell ref="R19:S19"/>
    <mergeCell ref="W15:W21"/>
    <mergeCell ref="X15:X21"/>
    <mergeCell ref="Y15:Y21"/>
    <mergeCell ref="E16:H16"/>
    <mergeCell ref="I16:P16"/>
    <mergeCell ref="R16:S16"/>
    <mergeCell ref="E20:H20"/>
    <mergeCell ref="I20:P20"/>
    <mergeCell ref="R20:S20"/>
    <mergeCell ref="D21:H21"/>
    <mergeCell ref="I21:P21"/>
    <mergeCell ref="R21:S21"/>
    <mergeCell ref="D15:D20"/>
    <mergeCell ref="E15:H15"/>
    <mergeCell ref="B22:B27"/>
    <mergeCell ref="C22:C27"/>
    <mergeCell ref="D22:D23"/>
    <mergeCell ref="E22:H22"/>
    <mergeCell ref="I22:P22"/>
    <mergeCell ref="R22:S22"/>
    <mergeCell ref="D25:D26"/>
    <mergeCell ref="A12:D12"/>
    <mergeCell ref="E12:G12"/>
    <mergeCell ref="I12:K12"/>
    <mergeCell ref="N12:O12"/>
    <mergeCell ref="A1:W1"/>
    <mergeCell ref="M2:U2"/>
    <mergeCell ref="M3:U3"/>
    <mergeCell ref="M4:U4"/>
    <mergeCell ref="A5:D5"/>
    <mergeCell ref="E5:G5"/>
    <mergeCell ref="P10:Q10"/>
    <mergeCell ref="T10:U10"/>
    <mergeCell ref="A6:D6"/>
    <mergeCell ref="E6:V6"/>
    <mergeCell ref="A7:D7"/>
    <mergeCell ref="A8:D8"/>
    <mergeCell ref="A9:D9"/>
    <mergeCell ref="E9:F9"/>
    <mergeCell ref="I9:J9"/>
    <mergeCell ref="L9:O10"/>
    <mergeCell ref="A10:D10"/>
    <mergeCell ref="E10:F10"/>
    <mergeCell ref="I10:J10"/>
  </mergeCells>
  <phoneticPr fontId="3"/>
  <dataValidations count="1">
    <dataValidation type="list" allowBlank="1" showInputMessage="1" showErrorMessage="1" sqref="K11 E11 P11" xr:uid="{00000000-0002-0000-0300-000000000000}">
      <formula1>"有,無"</formula1>
    </dataValidation>
  </dataValidations>
  <pageMargins left="0" right="0" top="0.78740157480314965" bottom="0.78740157480314965" header="0.31496062992125984" footer="0.31496062992125984"/>
  <pageSetup paperSize="9" scale="42" fitToHeight="2" orientation="landscape" cellComments="asDisplayed" r:id="rId1"/>
  <headerFooter alignWithMargins="0"/>
  <rowBreaks count="1" manualBreakCount="1">
    <brk id="27" max="22"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資料D記入の注意</vt:lpstr>
      <vt:lpstr>投与期間早見表</vt:lpstr>
      <vt:lpstr>資料Ｄポイント算出表</vt:lpstr>
      <vt:lpstr>資料E治験費用算出表 (両面)　202504</vt:lpstr>
      <vt:lpstr>資料Ｄポイント算出表!Print_Area</vt:lpstr>
      <vt:lpstr>資料D記入の注意!Print_Area</vt:lpstr>
      <vt:lpstr>'資料E治験費用算出表 (両面)　202504'!Print_Area</vt:lpstr>
    </vt:vector>
  </TitlesOfParts>
  <Company>聖マリアンナ医科大学横浜市西部病院</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normal</dc:creator>
  <cp:lastModifiedBy>watanabe</cp:lastModifiedBy>
  <cp:lastPrinted>2025-07-24T09:10:59Z</cp:lastPrinted>
  <dcterms:created xsi:type="dcterms:W3CDTF">2007-04-25T10:44:30Z</dcterms:created>
  <dcterms:modified xsi:type="dcterms:W3CDTF">2025-07-24T09:16:38Z</dcterms:modified>
  <cp:contentStatus/>
</cp:coreProperties>
</file>